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0" documentId="13_ncr:1_{85CC8B51-56C0-42B5-96C4-68247CBE41AF}" xr6:coauthVersionLast="47" xr6:coauthVersionMax="47" xr10:uidLastSave="{00000000-0000-0000-0000-000000000000}"/>
  <workbookProtection workbookAlgorithmName="SHA-512" workbookHashValue="HLV+C+O2EDpHaHnzFvSyKyj86k0lcs4pTpmUhnP7sfHDCXYxSOR/lhaJFmlKOs064c5cHTvux9fv1EZ6HRWEhQ==" workbookSaltValue="Ej7YYkgWTRj6qPHehinonQ==" workbookSpinCount="100000" lockStructure="1"/>
  <bookViews>
    <workbookView xWindow="30540" yWindow="2055" windowWidth="21600" windowHeight="13065" xr2:uid="{00000000-000D-0000-FFFF-FFFF00000000}"/>
  </bookViews>
  <sheets>
    <sheet name="変更届" sheetId="5" r:id="rId1"/>
    <sheet name="【様式4】講師リスト" sheetId="19" r:id="rId2"/>
    <sheet name="【様式5】担当科目講師の経歴" sheetId="15" r:id="rId3"/>
    <sheet name="Sheet3" sheetId="16" state="hidden" r:id="rId4"/>
    <sheet name="Sheet1" sheetId="17" state="hidden" r:id="rId5"/>
    <sheet name="Sheet2" sheetId="18" state="hidden" r:id="rId6"/>
  </sheets>
  <definedNames>
    <definedName name="CN">#REF!</definedName>
    <definedName name="CNS">#REF!</definedName>
    <definedName name="_xlnm.Print_Area" localSheetId="1">【様式4】講師リスト!$A$1:$R$36</definedName>
    <definedName name="_xlnm.Print_Titles" localSheetId="1">【様式4】講師リスト!$6:$6</definedName>
    <definedName name="該当">#REF!</definedName>
    <definedName name="学歴" localSheetId="1">#REF!</definedName>
    <definedName name="学歴">#REF!</definedName>
    <definedName name="教育歴" localSheetId="1">#REF!</definedName>
    <definedName name="教育歴">#REF!</definedName>
    <definedName name="教員区分">#REF!</definedName>
    <definedName name="施設種別">#REF!</definedName>
    <definedName name="実習方法">#REF!</definedName>
    <definedName name="常勤非常勤">#REF!</definedName>
    <definedName name="制度名">#REF!</definedName>
    <definedName name="単著共著">#REF!</definedName>
    <definedName name="特定施設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9" l="1"/>
  <c r="I28" i="19"/>
  <c r="I27" i="19"/>
  <c r="I26" i="19"/>
  <c r="I25" i="19"/>
  <c r="I24" i="19"/>
  <c r="I23" i="19"/>
  <c r="I22" i="19"/>
  <c r="I21" i="19"/>
  <c r="I20" i="19"/>
  <c r="I19" i="19"/>
  <c r="I18" i="19"/>
  <c r="I17" i="19"/>
  <c r="I16" i="19"/>
  <c r="I15" i="19"/>
  <c r="I14" i="19"/>
  <c r="I13" i="19"/>
  <c r="I12" i="19"/>
  <c r="I11" i="19"/>
  <c r="I10" i="19"/>
  <c r="I9" i="19"/>
  <c r="I8" i="19"/>
  <c r="I7" i="19"/>
  <c r="C29" i="19"/>
  <c r="C28" i="19"/>
  <c r="C27" i="19"/>
  <c r="C26" i="19"/>
  <c r="C25" i="19"/>
  <c r="C24" i="19"/>
  <c r="C23" i="19"/>
  <c r="C22" i="19"/>
  <c r="C21" i="19"/>
  <c r="C20" i="19"/>
  <c r="C19" i="19"/>
  <c r="C18" i="19"/>
  <c r="C17" i="19"/>
  <c r="C16" i="19"/>
  <c r="C15" i="19"/>
  <c r="C14" i="19"/>
  <c r="C13" i="19"/>
  <c r="C12" i="19"/>
  <c r="C11" i="19"/>
  <c r="C10" i="19"/>
  <c r="C9" i="19"/>
  <c r="C8" i="19"/>
  <c r="C7" i="19"/>
  <c r="B39" i="19"/>
  <c r="G29" i="19"/>
  <c r="G28" i="19"/>
  <c r="G27" i="19"/>
  <c r="G26" i="19"/>
  <c r="G25" i="19"/>
  <c r="G24" i="19"/>
  <c r="G23" i="19"/>
  <c r="G22" i="19"/>
  <c r="G21" i="19"/>
  <c r="G20" i="19"/>
  <c r="G19" i="19"/>
  <c r="G18" i="19"/>
  <c r="G17" i="19"/>
  <c r="G16" i="19"/>
  <c r="G15" i="19"/>
  <c r="G14" i="19"/>
  <c r="G13" i="19"/>
  <c r="G12" i="19"/>
  <c r="G11" i="19"/>
  <c r="G10" i="19"/>
  <c r="G9" i="19"/>
  <c r="G8" i="19"/>
  <c r="G7" i="19"/>
</calcChain>
</file>

<file path=xl/sharedStrings.xml><?xml version="1.0" encoding="utf-8"?>
<sst xmlns="http://schemas.openxmlformats.org/spreadsheetml/2006/main" count="1134" uniqueCount="569">
  <si>
    <t>教育機関名</t>
    <rPh sb="0" eb="2">
      <t>キョウイク</t>
    </rPh>
    <rPh sb="2" eb="4">
      <t>キカン</t>
    </rPh>
    <rPh sb="4" eb="5">
      <t>メイ</t>
    </rPh>
    <phoneticPr fontId="1"/>
  </si>
  <si>
    <t>教育機関管理者　氏名</t>
    <rPh sb="0" eb="2">
      <t>キョウイク</t>
    </rPh>
    <rPh sb="2" eb="4">
      <t>キカン</t>
    </rPh>
    <rPh sb="4" eb="7">
      <t>カンリシャ</t>
    </rPh>
    <rPh sb="8" eb="10">
      <t>シメイ</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</si>
  <si>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</si>
  <si>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</si>
  <si>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</si>
  <si>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開講分野</t>
    <rPh sb="0" eb="2">
      <t>カイコウ</t>
    </rPh>
    <rPh sb="2" eb="4">
      <t>ブンヤ</t>
    </rPh>
    <phoneticPr fontId="1"/>
  </si>
  <si>
    <t>神経筋障害</t>
  </si>
  <si>
    <t>脊髄障害</t>
  </si>
  <si>
    <t>発達障害</t>
  </si>
  <si>
    <t>切断</t>
  </si>
  <si>
    <t>徒手理学療法</t>
  </si>
  <si>
    <t>循環</t>
  </si>
  <si>
    <t>代謝</t>
  </si>
  <si>
    <t>地域理学療法</t>
  </si>
  <si>
    <t>健康増進・参加</t>
  </si>
  <si>
    <t>補装具</t>
  </si>
  <si>
    <t>物理療法</t>
  </si>
  <si>
    <t>褥瘡・創傷ケア</t>
  </si>
  <si>
    <t>疼痛管理</t>
  </si>
  <si>
    <t>臨床教育</t>
  </si>
  <si>
    <t>管理・運営</t>
  </si>
  <si>
    <t>学校教育</t>
  </si>
  <si>
    <t>研修形式</t>
    <rPh sb="0" eb="2">
      <t>ケンシュウ</t>
    </rPh>
    <rPh sb="2" eb="4">
      <t>ケイシキ</t>
    </rPh>
    <phoneticPr fontId="1"/>
  </si>
  <si>
    <t>申請者（教育機関管理者）情報</t>
    <phoneticPr fontId="1"/>
  </si>
  <si>
    <t>郵便番号</t>
    <rPh sb="0" eb="4">
      <t>ユウビンバンゴウ</t>
    </rPh>
    <phoneticPr fontId="1"/>
  </si>
  <si>
    <t>住所</t>
    <rPh sb="0" eb="2">
      <t>ジュウショ</t>
    </rPh>
    <phoneticPr fontId="1"/>
  </si>
  <si>
    <t>電話番号</t>
    <rPh sb="0" eb="2">
      <t>デンワ</t>
    </rPh>
    <rPh sb="2" eb="4">
      <t>バンゴウ</t>
    </rPh>
    <phoneticPr fontId="1"/>
  </si>
  <si>
    <t>教育機関名</t>
    <rPh sb="0" eb="2">
      <t>キョウイク</t>
    </rPh>
    <rPh sb="2" eb="5">
      <t>キカンメイ</t>
    </rPh>
    <phoneticPr fontId="1"/>
  </si>
  <si>
    <t>施設情報</t>
    <rPh sb="0" eb="2">
      <t>シセツ</t>
    </rPh>
    <phoneticPr fontId="1"/>
  </si>
  <si>
    <t>会員番号</t>
    <rPh sb="0" eb="2">
      <t>カイイン</t>
    </rPh>
    <rPh sb="2" eb="4">
      <t>バンゴウ</t>
    </rPh>
    <phoneticPr fontId="1"/>
  </si>
  <si>
    <t>役職</t>
    <rPh sb="0" eb="2">
      <t>ヤクショク</t>
    </rPh>
    <phoneticPr fontId="1"/>
  </si>
  <si>
    <t>講師（演習補助講師を含む）</t>
    <rPh sb="0" eb="2">
      <t>コウシ</t>
    </rPh>
    <rPh sb="3" eb="5">
      <t>エンシュウ</t>
    </rPh>
    <rPh sb="5" eb="9">
      <t>ホジョコウシ</t>
    </rPh>
    <rPh sb="10" eb="11">
      <t>フク</t>
    </rPh>
    <phoneticPr fontId="1"/>
  </si>
  <si>
    <t>開講内容</t>
    <rPh sb="0" eb="2">
      <t>カイコウ</t>
    </rPh>
    <rPh sb="2" eb="4">
      <t>ナイヨウ</t>
    </rPh>
    <phoneticPr fontId="1"/>
  </si>
  <si>
    <t>分野を選択してください</t>
    <rPh sb="0" eb="2">
      <t>ブンヤ</t>
    </rPh>
    <rPh sb="3" eb="5">
      <t>センタク</t>
    </rPh>
    <phoneticPr fontId="1"/>
  </si>
  <si>
    <t>氏名（漢字）</t>
    <rPh sb="3" eb="5">
      <t>カンジ</t>
    </rPh>
    <phoneticPr fontId="1"/>
  </si>
  <si>
    <t>所属</t>
    <rPh sb="0" eb="2">
      <t>ショゾク</t>
    </rPh>
    <phoneticPr fontId="1"/>
  </si>
  <si>
    <t>職位</t>
    <rPh sb="0" eb="2">
      <t>ショクイ</t>
    </rPh>
    <phoneticPr fontId="1"/>
  </si>
  <si>
    <t>認定理学療法士
登録番号</t>
    <rPh sb="0" eb="2">
      <t>ニンテイ</t>
    </rPh>
    <rPh sb="2" eb="4">
      <t>リガク</t>
    </rPh>
    <rPh sb="4" eb="7">
      <t>リョウホウシ</t>
    </rPh>
    <rPh sb="8" eb="10">
      <t>トウロク</t>
    </rPh>
    <rPh sb="10" eb="12">
      <t>バンゴウ</t>
    </rPh>
    <phoneticPr fontId="1"/>
  </si>
  <si>
    <t>専門理学療法士
登録番号</t>
    <rPh sb="0" eb="2">
      <t>センモン</t>
    </rPh>
    <rPh sb="2" eb="4">
      <t>リガク</t>
    </rPh>
    <rPh sb="4" eb="7">
      <t>リョウホウシ</t>
    </rPh>
    <rPh sb="8" eb="10">
      <t>トウロク</t>
    </rPh>
    <rPh sb="10" eb="12">
      <t>バンゴウ</t>
    </rPh>
    <phoneticPr fontId="1"/>
  </si>
  <si>
    <t>演習補助講師</t>
    <rPh sb="0" eb="2">
      <t>エンシュウ</t>
    </rPh>
    <rPh sb="2" eb="6">
      <t>ホジョコウシ</t>
    </rPh>
    <phoneticPr fontId="1"/>
  </si>
  <si>
    <t>脳卒中</t>
    <rPh sb="0" eb="3">
      <t>ノウソッチュウ</t>
    </rPh>
    <phoneticPr fontId="1"/>
  </si>
  <si>
    <t>正常な構造・機能と疾病の基礎</t>
  </si>
  <si>
    <t>医学的診断と治療介入</t>
  </si>
  <si>
    <t>理学療法介入の意義と理学療法士の役割</t>
  </si>
  <si>
    <t>疾患によって生じる障害とその評価および予後予測</t>
  </si>
  <si>
    <t>脳卒中後の運動機能障害に対する理学療法</t>
  </si>
  <si>
    <t>脳卒中後の高次脳機能障害に対する理学療法</t>
  </si>
  <si>
    <t>脳卒中後の活動・参加制限に対する理学療法</t>
  </si>
  <si>
    <t>早期離床と合併症予防のための急性期理学療法</t>
  </si>
  <si>
    <t>機能回復と日常生活活動自立に向けた回復期理学療法</t>
  </si>
  <si>
    <t>在宅生活の充実と社会参加促進のための生活期理学療法</t>
  </si>
  <si>
    <t>終末期における理学療法</t>
  </si>
  <si>
    <t>自立支援や疾病管理の補助具．機器とその活用</t>
  </si>
  <si>
    <t>発症予防、重症化予防、再発予防</t>
  </si>
  <si>
    <t>患者・家族教育の意義とその方法</t>
  </si>
  <si>
    <t>社会資源の活用</t>
  </si>
  <si>
    <t>神経筋障害の運動機能障害に対する理学療法</t>
  </si>
  <si>
    <t>神経筋障害の非運動機能障害に対する理学療法</t>
  </si>
  <si>
    <t>神経筋障害の活動・参加制限に対する理学療法</t>
  </si>
  <si>
    <t>機能障害に対する発症早期の理学療法</t>
    <phoneticPr fontId="1"/>
  </si>
  <si>
    <t>機能改善と日常生活活動自立に向けた改善期理学療法</t>
  </si>
  <si>
    <t>発症予防、重症化予防、合併症予防</t>
  </si>
  <si>
    <t>脊髄損傷後の運動機能障害に対する理学療法</t>
  </si>
  <si>
    <t>脊髄損傷後の呼吸障害・循環障害に対する理学療法</t>
  </si>
  <si>
    <t>脊髄損傷後の活動・参加制限に対する理学療法</t>
  </si>
  <si>
    <t>終末期における理学療法脊髄損傷者の排尿・排便障害と性機能障害に対する理学療法</t>
  </si>
  <si>
    <t>合併症予防や医学的管理</t>
  </si>
  <si>
    <t>運動・精神発達とその評価方法</t>
  </si>
  <si>
    <t>中枢神経系疾患に対する理学療法①</t>
  </si>
  <si>
    <t>中枢神経系疾患に対する理学療法②</t>
  </si>
  <si>
    <t>筋・骨格系疾患に対する理学療法</t>
  </si>
  <si>
    <t>小児期の内部障害に対する理学療法</t>
  </si>
  <si>
    <t>低出生体重児・ハイリスク児に対する理学療法</t>
  </si>
  <si>
    <t>医療的ケア児・重症心身障害児に対する理学療法</t>
  </si>
  <si>
    <t>生活支援や疾病管理の補助具．機器とその活用</t>
  </si>
  <si>
    <t>重症化予防、合併症予防</t>
  </si>
  <si>
    <t>運動器</t>
    <rPh sb="0" eb="3">
      <t>ウンドウキ</t>
    </rPh>
    <phoneticPr fontId="1"/>
  </si>
  <si>
    <t>筋力評価の方法と筋力増強のメカニズム</t>
  </si>
  <si>
    <t>関節可動域制限の要因と治療手技</t>
  </si>
  <si>
    <t>運動器疼痛の評価と理学療法</t>
  </si>
  <si>
    <t>骨折・外傷後の治癒過程と理学療法</t>
  </si>
  <si>
    <t>変形性関節症の理学療法</t>
  </si>
  <si>
    <t>筋・腱・靱帯損傷後の外科的治療と理学療法</t>
  </si>
  <si>
    <t>末梢神経障害の理学療法</t>
  </si>
  <si>
    <t>下肢切断に対する理学療法ガイドラインとその適応</t>
  </si>
  <si>
    <t>義肢の種類と構造的特徴</t>
  </si>
  <si>
    <t>義肢のバイオメカニクス</t>
  </si>
  <si>
    <t>切断肢の機能向上に向けた義足装着前の理学療法</t>
  </si>
  <si>
    <t>歩行能力向上に向けた義足装着後の理学療法</t>
  </si>
  <si>
    <t>日常生活活動の自立に向けた義肢装着後の理学療法</t>
  </si>
  <si>
    <t>スポーツ理学療法　総論</t>
  </si>
  <si>
    <t>スポーツ外傷・障害の機能評価</t>
  </si>
  <si>
    <t>アンチドーピング</t>
  </si>
  <si>
    <t>スポーツ外傷の急性期対応</t>
  </si>
  <si>
    <t>スポーツ外傷・障害のアスレティックリハビリテーション</t>
  </si>
  <si>
    <t>スポーツ外傷・障害の発生・再発予防のための理学療法</t>
  </si>
  <si>
    <t>パフォーマンス向上のための介入とその方法</t>
  </si>
  <si>
    <t>スポーツ外傷・障害への理学療法　上肢</t>
  </si>
  <si>
    <t>スポーツ外傷・障害への理学療法　下肢</t>
  </si>
  <si>
    <t>スポーツ外傷・障害への理学療法　頭頸部・体幹</t>
  </si>
  <si>
    <t>スポーツ用装具・テーピング・物理療法とその活用</t>
  </si>
  <si>
    <t>障がい者スポーツ　総論</t>
  </si>
  <si>
    <t>障がい者スポーツ　障害別各論</t>
  </si>
  <si>
    <t>徒手理学療法のエビデンス</t>
  </si>
  <si>
    <t>神経筋骨格系システムの解剖学・生理学</t>
  </si>
  <si>
    <t>神経筋骨格系機能障害の病態</t>
  </si>
  <si>
    <t>徒手理学療法の臨床科学</t>
  </si>
  <si>
    <t>徒手理学療法の行動科学</t>
  </si>
  <si>
    <t>徒手理学療法に必要な機能評価とその解釈</t>
  </si>
  <si>
    <t>神経筋骨格系機能障害の管理・予防</t>
  </si>
  <si>
    <t>クリニカルリーズニングにおける仮説カテゴリとリーズニングプロセス</t>
  </si>
  <si>
    <t>クリニカルリーズニングを用いた臨床意思決定</t>
  </si>
  <si>
    <t>徒手理学療法のためのコミュニケーションスキル</t>
  </si>
  <si>
    <t>関節系に対する徒手理学療法</t>
  </si>
  <si>
    <t>軟部組織に対する徒手理学療法</t>
  </si>
  <si>
    <t>神経系に対する徒手理学療法</t>
  </si>
  <si>
    <t>徒手理学療法におけるスクリーニング検査</t>
  </si>
  <si>
    <t>徒手理学療法の研究法</t>
  </si>
  <si>
    <t>糖尿病理学療法</t>
  </si>
  <si>
    <t>虚血性心疾患患者に対する循環器理学療法</t>
  </si>
  <si>
    <t>心不全患者に対する循環器理学療法</t>
  </si>
  <si>
    <t>大血管疾患患者に対する循環器理学療法</t>
  </si>
  <si>
    <t>末梢血管疾患に対する循環器理学療法</t>
  </si>
  <si>
    <t>腎機能障害に対する循環器理学療法</t>
  </si>
  <si>
    <t>高齢者循環器疾患に対する循環器理学療法</t>
  </si>
  <si>
    <t>呼吸</t>
    <rPh sb="0" eb="2">
      <t>コキュウ</t>
    </rPh>
    <phoneticPr fontId="1"/>
  </si>
  <si>
    <t>慢性閉塞性肺疾患患者に対する呼吸理学療法</t>
  </si>
  <si>
    <t>間質性肺疾患患者に対する呼吸理学療法</t>
  </si>
  <si>
    <t>人工呼吸器管理患者に対する呼吸理学療法</t>
  </si>
  <si>
    <t>神経筋疾患患者に対する呼吸理学療法</t>
  </si>
  <si>
    <t>肺炎・無気肺に対する呼吸理学療法</t>
  </si>
  <si>
    <t>外科手術後の呼吸理学療法</t>
  </si>
  <si>
    <t>糖尿病治療に関わるチーム医療の役割</t>
  </si>
  <si>
    <t>運動療法のエビデンス</t>
  </si>
  <si>
    <t>心理・行動学的な理論に基づいた患者教育および自己管理行動の促進</t>
  </si>
  <si>
    <t>運動療法・身体活動とその効果、理学療法介入と血糖管理</t>
  </si>
  <si>
    <t>合併症に対する理学療法：糖尿病性神経障害</t>
  </si>
  <si>
    <t>合併症に対する理学療法：糖尿病網膜症</t>
  </si>
  <si>
    <t>合併症に対する理学療法：糖尿病性腎症</t>
  </si>
  <si>
    <t>合併症に対する理学療法：糖尿病足病変</t>
  </si>
  <si>
    <t>糖尿病を有する理学療法対象患者への対応</t>
  </si>
  <si>
    <t>高齢糖尿病者に対する理学療法</t>
  </si>
  <si>
    <t>小児・思春期および妊娠と糖尿病における糖尿病理学療法</t>
  </si>
  <si>
    <t>糖尿病患者への社会生活支援</t>
  </si>
  <si>
    <t>地域理学療法学概説</t>
  </si>
  <si>
    <t>地域理学療法に関わる制度</t>
  </si>
  <si>
    <t>地域理学療法における理学療法評価</t>
  </si>
  <si>
    <t>プライマリ・ケアにおける多職種の役割</t>
  </si>
  <si>
    <t>訪問介護員、介護支援専門員の役割</t>
    <rPh sb="4" eb="5">
      <t>イン</t>
    </rPh>
    <phoneticPr fontId="1"/>
  </si>
  <si>
    <t>訪問サービスにおける理学療法と保険制度</t>
  </si>
  <si>
    <t>通所サービスにおける理学療法と保険制度</t>
  </si>
  <si>
    <t>施設サービスにおける理学療法と保険制度</t>
  </si>
  <si>
    <t>地域理学療法の将来展望</t>
  </si>
  <si>
    <t>健康とその管理</t>
  </si>
  <si>
    <t>生活習慣病の病因と診断</t>
  </si>
  <si>
    <t>健康増進に関する政策および施策</t>
  </si>
  <si>
    <t>運動生理学</t>
  </si>
  <si>
    <t>機能解剖とバイオメカニクス</t>
  </si>
  <si>
    <t>運動プログラム作成の理論的背景</t>
  </si>
  <si>
    <t>行動変容とその援助</t>
  </si>
  <si>
    <t>心の健康とその管理</t>
  </si>
  <si>
    <t>成長・発達と身体の変化</t>
  </si>
  <si>
    <t>性差および加齢変化</t>
  </si>
  <si>
    <t>介護予防としての健康増進・参加</t>
  </si>
  <si>
    <t>栄養管理と健康増進</t>
  </si>
  <si>
    <t>介護予防</t>
    <rPh sb="0" eb="4">
      <t>カイゴヨボウ</t>
    </rPh>
    <phoneticPr fontId="1"/>
  </si>
  <si>
    <t>介護予防概説</t>
  </si>
  <si>
    <t>介護予防に関わる制度</t>
  </si>
  <si>
    <t>介護予防における理学療法士の役割</t>
  </si>
  <si>
    <t>機能・活動・参加に対する加齢の影響</t>
  </si>
  <si>
    <t>要介護の要因</t>
  </si>
  <si>
    <t>要介護化のリスク</t>
  </si>
  <si>
    <t>介護予防における理学療法評価</t>
  </si>
  <si>
    <t>介護予防における理学療法介入</t>
  </si>
  <si>
    <t>介護予防事業の推進支援</t>
  </si>
  <si>
    <t>介護予防へのかかわり方の実際（訪問・通所）</t>
  </si>
  <si>
    <t>介護予防へのかかわり方の実際（通いの場）</t>
  </si>
  <si>
    <t>介護予防へのかかわり方の実際（講演会、研修会）</t>
  </si>
  <si>
    <t>介護予防へのかかわり方の実際（地域ケア会議）</t>
  </si>
  <si>
    <t>介護予防のための安全管理</t>
  </si>
  <si>
    <t>介護予防理学療法の将来展望</t>
  </si>
  <si>
    <t>補装具の分野における理学療法学概説</t>
  </si>
  <si>
    <t>補装具：義肢、装具</t>
  </si>
  <si>
    <t>補装具：車椅子、電動車椅子</t>
    <rPh sb="5" eb="7">
      <t>イス</t>
    </rPh>
    <rPh sb="11" eb="13">
      <t>イス</t>
    </rPh>
    <phoneticPr fontId="1"/>
  </si>
  <si>
    <t>補装具：歩行器、歩行補助杖</t>
  </si>
  <si>
    <t>適切な補装具の処方のための理学療法評価</t>
  </si>
  <si>
    <t>障害者総合支援法の概要、補装具費支給制度の理解</t>
  </si>
  <si>
    <t>装具療法の理解と実際、治療用装具</t>
  </si>
  <si>
    <t>義肢・装具作成後の定期点検（フォローアップ）</t>
  </si>
  <si>
    <t>補装具の分野における理学療法士の役割</t>
  </si>
  <si>
    <t>自立支援ロボット（歩行補助ロボット等）</t>
  </si>
  <si>
    <t>補装具領域における将来展望</t>
  </si>
  <si>
    <t>物理療法の歴史と定義（用語）</t>
  </si>
  <si>
    <t>ガイドラインにおける物理療法の意義</t>
  </si>
  <si>
    <t>疼痛制御に関する生理学・病理学と物理療法</t>
  </si>
  <si>
    <t>温熱・寒冷療法の基本的知識と生理学的機序　適応と禁忌</t>
  </si>
  <si>
    <t>超音波療法の基本的知識と生理学的機序　適応と禁忌</t>
  </si>
  <si>
    <t>超短波・極超短波の基本的知識と生理学的機序　適応と禁忌</t>
  </si>
  <si>
    <t>電気刺激療法の基本的知識と生理学的機序　適応と禁忌</t>
  </si>
  <si>
    <t>バイオフィードバック療法の基本的知識と生理学的機序　適応と禁忌</t>
  </si>
  <si>
    <t>光線療法（レーザー・赤外線・紫外線）の基本的知識と生理学的機序　適応と禁忌</t>
  </si>
  <si>
    <t>水治療法の基本的知識と生理学的機序　適応と禁忌</t>
  </si>
  <si>
    <t>牽引療法の基本的知識と生理学的機序　適応と禁忌</t>
  </si>
  <si>
    <t>神経生理学的検査を用いた評価の基本と実際</t>
  </si>
  <si>
    <t>物理療法機器保守管理総論</t>
  </si>
  <si>
    <t>褥瘡・創傷によって生じる障害とその評価および予後予測</t>
  </si>
  <si>
    <t>褥瘡・創傷による運動機能障害に対する理学療法</t>
  </si>
  <si>
    <t>褥瘡・創傷による創面環境調整に対する理学療法</t>
  </si>
  <si>
    <t>褥瘡・創傷による活動・参加制限に対する理学療法</t>
  </si>
  <si>
    <t>発症予防、重症化予防、再発予防、合併症予防</t>
  </si>
  <si>
    <t>疼痛の生理学的機序</t>
  </si>
  <si>
    <t>慢性疼痛のエビデンスと介入法</t>
  </si>
  <si>
    <t>疼痛のスクリーニングと問診</t>
  </si>
  <si>
    <t>疼痛の評価</t>
  </si>
  <si>
    <t>疼痛に対する徒手療法・運動療法</t>
  </si>
  <si>
    <t>疼痛に対する物理療法　電気刺激療法</t>
  </si>
  <si>
    <t>呼吸理学療法</t>
  </si>
  <si>
    <t>管理学総論</t>
  </si>
  <si>
    <t>教育学総論</t>
  </si>
  <si>
    <t>組織学総論</t>
  </si>
  <si>
    <t>情報学総論</t>
  </si>
  <si>
    <t>理学療法概論</t>
  </si>
  <si>
    <t>理学療法管理概論</t>
  </si>
  <si>
    <t>理学療法専門概論</t>
  </si>
  <si>
    <t>人材育成論</t>
  </si>
  <si>
    <t>人的資源管理論</t>
  </si>
  <si>
    <t>理学療法組織管理論</t>
  </si>
  <si>
    <t>ヘルスケアサービス管理論</t>
  </si>
  <si>
    <t>医療経済論</t>
  </si>
  <si>
    <t>保健医療福祉政策論</t>
  </si>
  <si>
    <t>保健医療福祉組織論</t>
  </si>
  <si>
    <t>経営管理論</t>
  </si>
  <si>
    <t>【注意事項】</t>
    <rPh sb="1" eb="3">
      <t>チュウイ</t>
    </rPh>
    <rPh sb="3" eb="5">
      <t>ジコウ</t>
    </rPh>
    <phoneticPr fontId="1"/>
  </si>
  <si>
    <r>
      <t>◆変更点は必ず</t>
    </r>
    <r>
      <rPr>
        <sz val="11"/>
        <color rgb="FFFF0000"/>
        <rFont val="ＭＳ Ｐゴシック"/>
        <family val="3"/>
        <charset val="128"/>
        <scheme val="minor"/>
      </rPr>
      <t>「赤字」</t>
    </r>
    <r>
      <rPr>
        <sz val="11"/>
        <color theme="1"/>
        <rFont val="ＭＳ Ｐゴシック"/>
        <family val="3"/>
        <charset val="128"/>
        <scheme val="minor"/>
      </rPr>
      <t>で記載してください</t>
    </r>
    <rPh sb="1" eb="3">
      <t>ヘンコウ</t>
    </rPh>
    <rPh sb="3" eb="4">
      <t>テン</t>
    </rPh>
    <rPh sb="5" eb="6">
      <t>カナラ</t>
    </rPh>
    <rPh sb="8" eb="10">
      <t>アカジ</t>
    </rPh>
    <rPh sb="12" eb="14">
      <t>キサイ</t>
    </rPh>
    <phoneticPr fontId="1"/>
  </si>
  <si>
    <t>【１】教育機関の情報（※必須記入）</t>
    <rPh sb="3" eb="5">
      <t>キョウイク</t>
    </rPh>
    <rPh sb="5" eb="7">
      <t>キカン</t>
    </rPh>
    <rPh sb="8" eb="10">
      <t>ジョウホウ</t>
    </rPh>
    <rPh sb="12" eb="14">
      <t>ヒッス</t>
    </rPh>
    <rPh sb="14" eb="16">
      <t>キニュウ</t>
    </rPh>
    <phoneticPr fontId="1"/>
  </si>
  <si>
    <t>科目担当講師の経歴</t>
    <rPh sb="0" eb="2">
      <t>カモク</t>
    </rPh>
    <rPh sb="2" eb="4">
      <t>タントウ</t>
    </rPh>
    <rPh sb="4" eb="6">
      <t>コウシ</t>
    </rPh>
    <rPh sb="7" eb="9">
      <t>ケイレキ</t>
    </rPh>
    <phoneticPr fontId="3"/>
  </si>
  <si>
    <t>生年月日</t>
    <rPh sb="0" eb="4">
      <t>セイネンガッピ</t>
    </rPh>
    <phoneticPr fontId="3"/>
  </si>
  <si>
    <t>氏　名</t>
    <rPh sb="0" eb="1">
      <t>シ</t>
    </rPh>
    <rPh sb="2" eb="3">
      <t>メイ</t>
    </rPh>
    <phoneticPr fontId="3"/>
  </si>
  <si>
    <t>年</t>
    <rPh sb="0" eb="1">
      <t>ネン</t>
    </rPh>
    <phoneticPr fontId="3"/>
  </si>
  <si>
    <t>月</t>
    <rPh sb="0" eb="1">
      <t>ガツ</t>
    </rPh>
    <phoneticPr fontId="3"/>
  </si>
  <si>
    <t>日</t>
    <rPh sb="0" eb="1">
      <t>ヒ</t>
    </rPh>
    <phoneticPr fontId="3"/>
  </si>
  <si>
    <t>（西暦）年月</t>
    <rPh sb="1" eb="3">
      <t>セイレキ</t>
    </rPh>
    <rPh sb="4" eb="6">
      <t>ネンゲツ</t>
    </rPh>
    <phoneticPr fontId="3"/>
  </si>
  <si>
    <t>事　　　　　　　　　　項</t>
    <rPh sb="0" eb="1">
      <t>コト</t>
    </rPh>
    <rPh sb="11" eb="12">
      <t>コウ</t>
    </rPh>
    <phoneticPr fontId="3"/>
  </si>
  <si>
    <t>月</t>
    <rPh sb="0" eb="1">
      <t>ゲツ</t>
    </rPh>
    <phoneticPr fontId="3"/>
  </si>
  <si>
    <t>月</t>
  </si>
  <si>
    <t>職　　　歴</t>
    <rPh sb="0" eb="1">
      <t>ショク</t>
    </rPh>
    <rPh sb="4" eb="5">
      <t>レキ</t>
    </rPh>
    <phoneticPr fontId="3"/>
  </si>
  <si>
    <t>学会及び社会における活動等</t>
    <rPh sb="0" eb="2">
      <t>ガッカイ</t>
    </rPh>
    <rPh sb="2" eb="3">
      <t>オヨ</t>
    </rPh>
    <rPh sb="4" eb="6">
      <t>シャカイ</t>
    </rPh>
    <rPh sb="10" eb="12">
      <t>カツドウ</t>
    </rPh>
    <rPh sb="12" eb="13">
      <t>トウ</t>
    </rPh>
    <phoneticPr fontId="3"/>
  </si>
  <si>
    <t>賞　　　　　　　　罰</t>
    <rPh sb="0" eb="1">
      <t>ショウ</t>
    </rPh>
    <rPh sb="9" eb="10">
      <t>バツ</t>
    </rPh>
    <phoneticPr fontId="3"/>
  </si>
  <si>
    <t>基礎理学療法</t>
  </si>
  <si>
    <t>神経理学療法</t>
  </si>
  <si>
    <t>小児理学療法</t>
  </si>
  <si>
    <t>運動器理学療法</t>
  </si>
  <si>
    <t>スポ－ツ理学療法</t>
  </si>
  <si>
    <t>心血管理学療法</t>
  </si>
  <si>
    <t>予防理学療法</t>
  </si>
  <si>
    <t>支援工学理学療法</t>
  </si>
  <si>
    <t>【２】変更内容（※変更項目のみを「赤字」で記入）</t>
    <rPh sb="3" eb="5">
      <t>ヘンコウ</t>
    </rPh>
    <rPh sb="5" eb="7">
      <t>ナイヨウ</t>
    </rPh>
    <rPh sb="9" eb="11">
      <t>ヘンコウ</t>
    </rPh>
    <rPh sb="11" eb="13">
      <t>コウモク</t>
    </rPh>
    <rPh sb="17" eb="19">
      <t>アカジ</t>
    </rPh>
    <rPh sb="21" eb="23">
      <t>キニュウ</t>
    </rPh>
    <phoneticPr fontId="1"/>
  </si>
  <si>
    <t>◆新規の講師へ変更する場合</t>
    <rPh sb="1" eb="3">
      <t>シンキ</t>
    </rPh>
    <rPh sb="4" eb="6">
      <t>コウシ</t>
    </rPh>
    <rPh sb="7" eb="9">
      <t>ヘンコウ</t>
    </rPh>
    <rPh sb="11" eb="13">
      <t>バアイ</t>
    </rPh>
    <phoneticPr fontId="1"/>
  </si>
  <si>
    <t>◆様式４は変更点のみの記載ではなく申請時の内容を記載の上、変更点を赤字で修正してください</t>
    <rPh sb="1" eb="3">
      <t>ヨウシキ</t>
    </rPh>
    <rPh sb="5" eb="7">
      <t>ヘンコウ</t>
    </rPh>
    <rPh sb="7" eb="8">
      <t>テン</t>
    </rPh>
    <rPh sb="11" eb="13">
      <t>キサイ</t>
    </rPh>
    <rPh sb="17" eb="19">
      <t>シンセイ</t>
    </rPh>
    <rPh sb="19" eb="20">
      <t>トキ</t>
    </rPh>
    <rPh sb="21" eb="23">
      <t>ナイヨウ</t>
    </rPh>
    <rPh sb="24" eb="26">
      <t>キサイ</t>
    </rPh>
    <rPh sb="27" eb="28">
      <t>ウエ</t>
    </rPh>
    <rPh sb="29" eb="31">
      <t>ヘンコウ</t>
    </rPh>
    <rPh sb="31" eb="32">
      <t>テン</t>
    </rPh>
    <rPh sb="33" eb="35">
      <t>アカジ</t>
    </rPh>
    <rPh sb="36" eb="38">
      <t>シュウセイ</t>
    </rPh>
    <phoneticPr fontId="1"/>
  </si>
  <si>
    <t>担当者　所属</t>
    <rPh sb="0" eb="3">
      <t>タントウシャ</t>
    </rPh>
    <rPh sb="4" eb="6">
      <t>ショゾク</t>
    </rPh>
    <phoneticPr fontId="1"/>
  </si>
  <si>
    <t>別途、様式４（管理者・講師）リストを提出してください。</t>
    <rPh sb="0" eb="2">
      <t>ベット</t>
    </rPh>
    <rPh sb="3" eb="5">
      <t>ヨウシキ</t>
    </rPh>
    <rPh sb="7" eb="10">
      <t>カンリシャ</t>
    </rPh>
    <rPh sb="11" eb="13">
      <t>コウシ</t>
    </rPh>
    <rPh sb="18" eb="20">
      <t>テイシュツ</t>
    </rPh>
    <phoneticPr fontId="1"/>
  </si>
  <si>
    <t>　開講分野の認定理学療法士または関連する専門理学療法士未取得者は様式５の経歴が必要です。</t>
    <rPh sb="16" eb="18">
      <t>カンレン</t>
    </rPh>
    <rPh sb="30" eb="31">
      <t>シャ</t>
    </rPh>
    <rPh sb="32" eb="34">
      <t>ヨウシキ</t>
    </rPh>
    <rPh sb="36" eb="38">
      <t>ケイレキ</t>
    </rPh>
    <rPh sb="39" eb="41">
      <t>ヒツヨウ</t>
    </rPh>
    <phoneticPr fontId="1"/>
  </si>
  <si>
    <t>登録理学療法士
登録番号</t>
    <rPh sb="0" eb="2">
      <t>トウロク</t>
    </rPh>
    <rPh sb="2" eb="7">
      <t>リガクリョウホウシ</t>
    </rPh>
    <rPh sb="8" eb="10">
      <t>トウロク</t>
    </rPh>
    <rPh sb="10" eb="12">
      <t>バンゴウ</t>
    </rPh>
    <phoneticPr fontId="1"/>
  </si>
  <si>
    <t>募集定員数を変更する理由</t>
    <rPh sb="0" eb="2">
      <t>ボシュウ</t>
    </rPh>
    <rPh sb="2" eb="5">
      <t>テイインスウ</t>
    </rPh>
    <rPh sb="6" eb="8">
      <t>ヘンコウ</t>
    </rPh>
    <rPh sb="10" eb="12">
      <t>リユウ</t>
    </rPh>
    <phoneticPr fontId="1"/>
  </si>
  <si>
    <t>募集定員数</t>
    <rPh sb="0" eb="2">
      <t>ボシュウ</t>
    </rPh>
    <rPh sb="2" eb="5">
      <t>テイインスウ</t>
    </rPh>
    <phoneticPr fontId="1"/>
  </si>
  <si>
    <t>受講費</t>
    <rPh sb="0" eb="3">
      <t>ジュコウヒ</t>
    </rPh>
    <phoneticPr fontId="1"/>
  </si>
  <si>
    <t>教材費</t>
    <rPh sb="0" eb="3">
      <t>キョウザイヒ</t>
    </rPh>
    <phoneticPr fontId="1"/>
  </si>
  <si>
    <t>氏名</t>
    <rPh sb="0" eb="2">
      <t>シメイ</t>
    </rPh>
    <phoneticPr fontId="1"/>
  </si>
  <si>
    <t>メールアドレス</t>
    <phoneticPr fontId="1"/>
  </si>
  <si>
    <t>会員番号（会員の場合）</t>
    <rPh sb="0" eb="2">
      <t>カイイン</t>
    </rPh>
    <rPh sb="2" eb="4">
      <t>バンゴウ</t>
    </rPh>
    <rPh sb="5" eb="7">
      <t>カイイン</t>
    </rPh>
    <rPh sb="8" eb="10">
      <t>バアイ</t>
    </rPh>
    <phoneticPr fontId="1"/>
  </si>
  <si>
    <t>所属先・所属部署</t>
    <rPh sb="0" eb="2">
      <t>ショゾク</t>
    </rPh>
    <rPh sb="2" eb="3">
      <t>サキ</t>
    </rPh>
    <rPh sb="4" eb="6">
      <t>ショゾク</t>
    </rPh>
    <rPh sb="6" eb="8">
      <t>ブショ</t>
    </rPh>
    <phoneticPr fontId="1"/>
  </si>
  <si>
    <t>開講有無</t>
    <rPh sb="0" eb="2">
      <t>カイコウ</t>
    </rPh>
    <rPh sb="2" eb="4">
      <t>ウム</t>
    </rPh>
    <phoneticPr fontId="1"/>
  </si>
  <si>
    <t>必須開講</t>
    <rPh sb="0" eb="2">
      <t>ヒッス</t>
    </rPh>
    <rPh sb="2" eb="4">
      <t>カイコウ</t>
    </rPh>
    <phoneticPr fontId="1"/>
  </si>
  <si>
    <t xml:space="preserve">会計責任者
</t>
    <rPh sb="0" eb="2">
      <t>カイケイ</t>
    </rPh>
    <rPh sb="2" eb="5">
      <t>セキニンシャ</t>
    </rPh>
    <phoneticPr fontId="1"/>
  </si>
  <si>
    <t>認定理学療法士臨床認定カリキュラム教育機関　変更届</t>
    <rPh sb="0" eb="2">
      <t>ニンテイ</t>
    </rPh>
    <rPh sb="2" eb="7">
      <t>リガクリョウホウシ</t>
    </rPh>
    <rPh sb="7" eb="11">
      <t>リンショウニンテイ</t>
    </rPh>
    <rPh sb="17" eb="19">
      <t>キョウイク</t>
    </rPh>
    <rPh sb="19" eb="21">
      <t>キカン</t>
    </rPh>
    <rPh sb="22" eb="24">
      <t>ヘンコウ</t>
    </rPh>
    <rPh sb="24" eb="25">
      <t>トドケ</t>
    </rPh>
    <phoneticPr fontId="1"/>
  </si>
  <si>
    <t>ふりがな</t>
    <phoneticPr fontId="3"/>
  </si>
  <si>
    <t>所属施設</t>
    <rPh sb="0" eb="2">
      <t>ショゾク</t>
    </rPh>
    <rPh sb="2" eb="4">
      <t>シセツ</t>
    </rPh>
    <phoneticPr fontId="3"/>
  </si>
  <si>
    <t>郵便番号</t>
    <rPh sb="0" eb="2">
      <t>ユウビン</t>
    </rPh>
    <rPh sb="2" eb="4">
      <t>バンゴウ</t>
    </rPh>
    <phoneticPr fontId="3"/>
  </si>
  <si>
    <t>〒　　　　-</t>
    <phoneticPr fontId="3"/>
  </si>
  <si>
    <t>住所</t>
    <rPh sb="0" eb="2">
      <t>ジュウショ</t>
    </rPh>
    <phoneticPr fontId="3"/>
  </si>
  <si>
    <t>施設名・部署名</t>
    <rPh sb="0" eb="2">
      <t>シセツ</t>
    </rPh>
    <rPh sb="2" eb="3">
      <t>メイ</t>
    </rPh>
    <rPh sb="4" eb="7">
      <t>ブショメイ</t>
    </rPh>
    <phoneticPr fontId="3"/>
  </si>
  <si>
    <t>担当科目
番号・名</t>
    <rPh sb="0" eb="2">
      <t>タントウ</t>
    </rPh>
    <rPh sb="2" eb="4">
      <t>カモク</t>
    </rPh>
    <rPh sb="5" eb="7">
      <t>バンゴウ</t>
    </rPh>
    <rPh sb="8" eb="9">
      <t>メイ</t>
    </rPh>
    <phoneticPr fontId="3"/>
  </si>
  <si>
    <t xml:space="preserve">
</t>
    <phoneticPr fontId="3"/>
  </si>
  <si>
    <t>（著書）</t>
    <rPh sb="1" eb="3">
      <t>チョショ</t>
    </rPh>
    <phoneticPr fontId="3"/>
  </si>
  <si>
    <t>（学術論文）</t>
    <rPh sb="1" eb="3">
      <t>ガクジュツ</t>
    </rPh>
    <rPh sb="3" eb="5">
      <t>ロンブン</t>
    </rPh>
    <phoneticPr fontId="3"/>
  </si>
  <si>
    <t>（学会発表）</t>
    <rPh sb="1" eb="3">
      <t>ガッカイ</t>
    </rPh>
    <rPh sb="3" eb="5">
      <t>ハッピョウ</t>
    </rPh>
    <phoneticPr fontId="3"/>
  </si>
  <si>
    <t>必須科目10</t>
    <rPh sb="0" eb="2">
      <t>ヒッス</t>
    </rPh>
    <rPh sb="2" eb="4">
      <t>カモク</t>
    </rPh>
    <phoneticPr fontId="1"/>
  </si>
  <si>
    <t>必須科目11</t>
    <rPh sb="0" eb="2">
      <t>ヒッス</t>
    </rPh>
    <rPh sb="2" eb="4">
      <t>カモク</t>
    </rPh>
    <phoneticPr fontId="1"/>
  </si>
  <si>
    <t>必須科目12</t>
    <rPh sb="0" eb="2">
      <t>ヒッス</t>
    </rPh>
    <rPh sb="2" eb="4">
      <t>カモク</t>
    </rPh>
    <phoneticPr fontId="1"/>
  </si>
  <si>
    <t>必須科目13</t>
    <rPh sb="0" eb="2">
      <t>ヒッス</t>
    </rPh>
    <rPh sb="2" eb="4">
      <t>カモク</t>
    </rPh>
    <phoneticPr fontId="1"/>
  </si>
  <si>
    <t>必須科目14</t>
    <rPh sb="0" eb="2">
      <t>ヒッス</t>
    </rPh>
    <rPh sb="2" eb="4">
      <t>カモク</t>
    </rPh>
    <phoneticPr fontId="1"/>
  </si>
  <si>
    <t>必須科目15</t>
    <rPh sb="0" eb="2">
      <t>ヒッス</t>
    </rPh>
    <rPh sb="2" eb="4">
      <t>カモク</t>
    </rPh>
    <phoneticPr fontId="1"/>
  </si>
  <si>
    <t>【様式4】講師リスト</t>
    <rPh sb="5" eb="7">
      <t>コウシ</t>
    </rPh>
    <phoneticPr fontId="1"/>
  </si>
  <si>
    <t>※【注】必ず最初に分野名を選択し、科目等を反映させてから入力を進めてください</t>
    <rPh sb="2" eb="3">
      <t>チュウ</t>
    </rPh>
    <rPh sb="4" eb="5">
      <t>カナラ</t>
    </rPh>
    <rPh sb="6" eb="8">
      <t>サイショ</t>
    </rPh>
    <rPh sb="9" eb="12">
      <t>ブンヤメイ</t>
    </rPh>
    <rPh sb="13" eb="15">
      <t>センタク</t>
    </rPh>
    <rPh sb="17" eb="19">
      <t>カモク</t>
    </rPh>
    <rPh sb="19" eb="20">
      <t>トウ</t>
    </rPh>
    <rPh sb="21" eb="23">
      <t>ハンエイ</t>
    </rPh>
    <rPh sb="28" eb="30">
      <t>ニュウリョク</t>
    </rPh>
    <rPh sb="31" eb="32">
      <t>スス</t>
    </rPh>
    <phoneticPr fontId="1"/>
  </si>
  <si>
    <r>
      <rPr>
        <sz val="11"/>
        <color rgb="FFFF0000"/>
        <rFont val="ＭＳ Ｐゴシック"/>
        <family val="3"/>
        <charset val="128"/>
        <scheme val="minor"/>
      </rPr>
      <t>※</t>
    </r>
    <r>
      <rPr>
        <u/>
        <sz val="11"/>
        <color rgb="FFFF0000"/>
        <rFont val="ＭＳ Ｐゴシック"/>
        <family val="2"/>
        <charset val="128"/>
        <scheme val="minor"/>
      </rPr>
      <t>左上の分野名を選択して職種名に「理学療法士」と反映された科目の講師は</t>
    </r>
    <r>
      <rPr>
        <b/>
        <u/>
        <sz val="11"/>
        <color rgb="FFFF0000"/>
        <rFont val="ＭＳ Ｐゴシック"/>
        <family val="3"/>
        <charset val="128"/>
        <scheme val="minor"/>
      </rPr>
      <t>「理学療法士」のみ担当可能</t>
    </r>
    <r>
      <rPr>
        <u/>
        <sz val="11"/>
        <color rgb="FFFF0000"/>
        <rFont val="ＭＳ Ｐゴシック"/>
        <family val="2"/>
        <charset val="128"/>
        <scheme val="minor"/>
      </rPr>
      <t>です。自動反映された記載を変更しないでください。</t>
    </r>
    <rPh sb="1" eb="3">
      <t>ヒダリウエ</t>
    </rPh>
    <rPh sb="4" eb="7">
      <t>ブンヤメイ</t>
    </rPh>
    <rPh sb="8" eb="10">
      <t>センタク</t>
    </rPh>
    <rPh sb="12" eb="15">
      <t>ショクシュメイ</t>
    </rPh>
    <rPh sb="17" eb="22">
      <t>リガクリョウホウシ</t>
    </rPh>
    <rPh sb="24" eb="26">
      <t>ハンエイ</t>
    </rPh>
    <rPh sb="29" eb="31">
      <t>カモク</t>
    </rPh>
    <rPh sb="32" eb="34">
      <t>コウシ</t>
    </rPh>
    <rPh sb="36" eb="41">
      <t>リガクリョウホウシ</t>
    </rPh>
    <rPh sb="44" eb="46">
      <t>タントウ</t>
    </rPh>
    <rPh sb="46" eb="48">
      <t>カノウ</t>
    </rPh>
    <rPh sb="51" eb="53">
      <t>ジドウ</t>
    </rPh>
    <rPh sb="53" eb="55">
      <t>ハンエイ</t>
    </rPh>
    <rPh sb="58" eb="60">
      <t>キサイ</t>
    </rPh>
    <rPh sb="61" eb="63">
      <t>ヘンコウ</t>
    </rPh>
    <phoneticPr fontId="1"/>
  </si>
  <si>
    <t>※空欄で表示された科目へのみ「理学療法士」「医師」「看護師」など職種を直接入力してください。</t>
    <rPh sb="1" eb="3">
      <t>クウラン</t>
    </rPh>
    <rPh sb="4" eb="6">
      <t>ヒョウジ</t>
    </rPh>
    <rPh sb="9" eb="11">
      <t>カモク</t>
    </rPh>
    <rPh sb="15" eb="20">
      <t>リガクリョウホウシ</t>
    </rPh>
    <rPh sb="22" eb="24">
      <t>イシ</t>
    </rPh>
    <rPh sb="26" eb="29">
      <t>カンゴシ</t>
    </rPh>
    <rPh sb="32" eb="34">
      <t>ショクシュ</t>
    </rPh>
    <rPh sb="35" eb="37">
      <t>チョクセツ</t>
    </rPh>
    <rPh sb="37" eb="39">
      <t>ニュウリョク</t>
    </rPh>
    <phoneticPr fontId="1"/>
  </si>
  <si>
    <t>必須／選択科目</t>
    <rPh sb="0" eb="2">
      <t>ヒッス</t>
    </rPh>
    <rPh sb="3" eb="5">
      <t>センタク</t>
    </rPh>
    <rPh sb="5" eb="7">
      <t>カモク</t>
    </rPh>
    <phoneticPr fontId="1"/>
  </si>
  <si>
    <t>番号</t>
    <rPh sb="0" eb="2">
      <t>バンゴウ</t>
    </rPh>
    <phoneticPr fontId="1"/>
  </si>
  <si>
    <r>
      <rPr>
        <b/>
        <sz val="11"/>
        <rFont val="ＭＳ Ｐゴシック"/>
        <family val="3"/>
        <charset val="128"/>
        <scheme val="minor"/>
      </rPr>
      <t>科目名</t>
    </r>
    <r>
      <rPr>
        <sz val="11"/>
        <rFont val="ＭＳ Ｐゴシック"/>
        <family val="3"/>
        <charset val="128"/>
        <scheme val="minor"/>
      </rPr>
      <t xml:space="preserve">
</t>
    </r>
    <r>
      <rPr>
        <sz val="10"/>
        <rFont val="ＭＳ Ｐゴシック"/>
        <family val="3"/>
        <charset val="128"/>
        <scheme val="minor"/>
      </rPr>
      <t>（開講分野を選択すると自動反映）</t>
    </r>
    <rPh sb="0" eb="3">
      <t>カモクメイ</t>
    </rPh>
    <rPh sb="5" eb="7">
      <t>カイコウ</t>
    </rPh>
    <rPh sb="7" eb="9">
      <t>ブンヤ</t>
    </rPh>
    <rPh sb="10" eb="12">
      <t>センタク</t>
    </rPh>
    <rPh sb="15" eb="17">
      <t>ジドウ</t>
    </rPh>
    <rPh sb="17" eb="19">
      <t>ハンエイ</t>
    </rPh>
    <phoneticPr fontId="1"/>
  </si>
  <si>
    <t>開講概要</t>
    <rPh sb="0" eb="2">
      <t>カイコウ</t>
    </rPh>
    <rPh sb="2" eb="4">
      <t>ガイヨウ</t>
    </rPh>
    <phoneticPr fontId="1"/>
  </si>
  <si>
    <t>講師</t>
    <rPh sb="0" eb="2">
      <t>コウシ</t>
    </rPh>
    <phoneticPr fontId="1"/>
  </si>
  <si>
    <t>座学／実技</t>
    <rPh sb="0" eb="2">
      <t>ザガク</t>
    </rPh>
    <rPh sb="3" eb="5">
      <t>ジツギ</t>
    </rPh>
    <phoneticPr fontId="1"/>
  </si>
  <si>
    <t>オンライン形式時の視聴確認方法</t>
    <rPh sb="5" eb="7">
      <t>ケイシキ</t>
    </rPh>
    <rPh sb="7" eb="8">
      <t>トキ</t>
    </rPh>
    <rPh sb="9" eb="11">
      <t>シチョウ</t>
    </rPh>
    <rPh sb="11" eb="13">
      <t>カクニン</t>
    </rPh>
    <rPh sb="13" eb="15">
      <t>ホウホウ</t>
    </rPh>
    <phoneticPr fontId="1"/>
  </si>
  <si>
    <t>視聴確認方法で「その他」の場合の方法</t>
    <rPh sb="0" eb="2">
      <t>シチョウ</t>
    </rPh>
    <rPh sb="2" eb="4">
      <t>カクニン</t>
    </rPh>
    <rPh sb="4" eb="6">
      <t>ホウホウ</t>
    </rPh>
    <rPh sb="10" eb="11">
      <t>ホカ</t>
    </rPh>
    <rPh sb="13" eb="15">
      <t>バアイ</t>
    </rPh>
    <rPh sb="16" eb="18">
      <t>ホウホウ</t>
    </rPh>
    <phoneticPr fontId="1"/>
  </si>
  <si>
    <t>職種名
（科目により理学療法士の指定あり）</t>
    <rPh sb="0" eb="2">
      <t>ショクシュ</t>
    </rPh>
    <rPh sb="2" eb="3">
      <t>メイ</t>
    </rPh>
    <rPh sb="5" eb="7">
      <t>カモク</t>
    </rPh>
    <rPh sb="10" eb="12">
      <t>リガク</t>
    </rPh>
    <rPh sb="12" eb="15">
      <t>リョウホウシ</t>
    </rPh>
    <rPh sb="16" eb="18">
      <t>シテイ</t>
    </rPh>
    <phoneticPr fontId="1"/>
  </si>
  <si>
    <t>会員番号（PTの場合）</t>
    <rPh sb="0" eb="2">
      <t>カイイン</t>
    </rPh>
    <rPh sb="2" eb="4">
      <t>バンゴウ</t>
    </rPh>
    <rPh sb="8" eb="10">
      <t>バアイ</t>
    </rPh>
    <phoneticPr fontId="1"/>
  </si>
  <si>
    <t>氏名（漢字）</t>
    <rPh sb="0" eb="2">
      <t>シメイ</t>
    </rPh>
    <rPh sb="3" eb="5">
      <t>カンジ</t>
    </rPh>
    <phoneticPr fontId="1"/>
  </si>
  <si>
    <t>登録理学療法士 登録番号</t>
    <rPh sb="0" eb="7">
      <t>トウロクリガクリョウホウシ</t>
    </rPh>
    <rPh sb="8" eb="10">
      <t>トウロク</t>
    </rPh>
    <rPh sb="10" eb="12">
      <t>バンゴウ</t>
    </rPh>
    <phoneticPr fontId="1"/>
  </si>
  <si>
    <t>認定理学療法士取得分野</t>
    <rPh sb="0" eb="2">
      <t>ニンテイ</t>
    </rPh>
    <rPh sb="2" eb="7">
      <t>リガクリョウホウシ</t>
    </rPh>
    <rPh sb="7" eb="9">
      <t>シュトク</t>
    </rPh>
    <rPh sb="9" eb="11">
      <t>ブンヤ</t>
    </rPh>
    <phoneticPr fontId="1"/>
  </si>
  <si>
    <t>認定理学療法士 登録番号</t>
    <rPh sb="0" eb="2">
      <t>ニンテイ</t>
    </rPh>
    <rPh sb="2" eb="4">
      <t>リガク</t>
    </rPh>
    <rPh sb="4" eb="7">
      <t>リョウホウシ</t>
    </rPh>
    <rPh sb="8" eb="10">
      <t>トウロク</t>
    </rPh>
    <rPh sb="10" eb="12">
      <t>バンゴウ</t>
    </rPh>
    <phoneticPr fontId="1"/>
  </si>
  <si>
    <t>専門理学療法士取得分野</t>
    <rPh sb="0" eb="2">
      <t>センモン</t>
    </rPh>
    <rPh sb="2" eb="7">
      <t>リガクリョウホウシ</t>
    </rPh>
    <rPh sb="7" eb="9">
      <t>シュトク</t>
    </rPh>
    <rPh sb="9" eb="11">
      <t>ブンヤ</t>
    </rPh>
    <phoneticPr fontId="1"/>
  </si>
  <si>
    <t>専門理学療法士 登録番号</t>
    <rPh sb="0" eb="2">
      <t>センモン</t>
    </rPh>
    <rPh sb="2" eb="4">
      <t>リガク</t>
    </rPh>
    <rPh sb="4" eb="7">
      <t>リョウホウシ</t>
    </rPh>
    <rPh sb="8" eb="10">
      <t>トウロク</t>
    </rPh>
    <rPh sb="10" eb="12">
      <t>バンゴウ</t>
    </rPh>
    <phoneticPr fontId="1"/>
  </si>
  <si>
    <r>
      <rPr>
        <b/>
        <sz val="11"/>
        <rFont val="ＭＳ Ｐゴシック"/>
        <family val="3"/>
        <charset val="128"/>
        <scheme val="minor"/>
      </rPr>
      <t xml:space="preserve">必須科目講師　　　　　　　
（15コマ全ての開講）
</t>
    </r>
    <r>
      <rPr>
        <sz val="11"/>
        <rFont val="ＭＳ Ｐゴシック"/>
        <family val="3"/>
        <charset val="128"/>
        <scheme val="minor"/>
      </rPr>
      <t xml:space="preserve">
・1コマあたり90分
・15コマ全ての履修を修了要件とする。
</t>
    </r>
    <rPh sb="0" eb="2">
      <t>ヒッス</t>
    </rPh>
    <rPh sb="2" eb="4">
      <t>カモク</t>
    </rPh>
    <rPh sb="4" eb="6">
      <t>コウシ</t>
    </rPh>
    <rPh sb="22" eb="24">
      <t>カイコウ</t>
    </rPh>
    <rPh sb="36" eb="37">
      <t>フン</t>
    </rPh>
    <rPh sb="43" eb="44">
      <t>スベ</t>
    </rPh>
    <rPh sb="46" eb="48">
      <t>リシュウ</t>
    </rPh>
    <rPh sb="49" eb="51">
      <t>シュウリョウ</t>
    </rPh>
    <rPh sb="51" eb="53">
      <t>ヨウケン</t>
    </rPh>
    <phoneticPr fontId="1"/>
  </si>
  <si>
    <t>選択してください</t>
  </si>
  <si>
    <r>
      <rPr>
        <b/>
        <sz val="11"/>
        <rFont val="ＭＳ Ｐゴシック"/>
        <family val="3"/>
        <charset val="128"/>
        <scheme val="minor"/>
      </rPr>
      <t xml:space="preserve">選択科目講師　　　　　　　
（5コマ以上を選択して開講）
</t>
    </r>
    <r>
      <rPr>
        <sz val="11"/>
        <rFont val="ＭＳ Ｐゴシック"/>
        <family val="3"/>
        <charset val="128"/>
        <scheme val="minor"/>
      </rPr>
      <t xml:space="preserve">
・1コマあたり90分
・5コマ以上を選択して、履修することを修了要件とする。
・各分野における特定の技術など、その分野の知識・技術を広げる上で、必要となるカリキュラムを設定する。</t>
    </r>
    <rPh sb="0" eb="2">
      <t>センタク</t>
    </rPh>
    <rPh sb="2" eb="4">
      <t>カモク</t>
    </rPh>
    <rPh sb="4" eb="6">
      <t>コウシ</t>
    </rPh>
    <rPh sb="25" eb="27">
      <t>カイコウ</t>
    </rPh>
    <rPh sb="39" eb="40">
      <t>フン</t>
    </rPh>
    <rPh sb="45" eb="47">
      <t>イジョウ</t>
    </rPh>
    <rPh sb="48" eb="50">
      <t>センタク</t>
    </rPh>
    <rPh sb="53" eb="55">
      <t>リシュウ</t>
    </rPh>
    <rPh sb="60" eb="62">
      <t>シュウリョウ</t>
    </rPh>
    <rPh sb="62" eb="64">
      <t>ヨウケン</t>
    </rPh>
    <rPh sb="70" eb="73">
      <t>カクブンヤ</t>
    </rPh>
    <rPh sb="77" eb="79">
      <t>トクテイ</t>
    </rPh>
    <rPh sb="80" eb="82">
      <t>ギジュツ</t>
    </rPh>
    <rPh sb="87" eb="89">
      <t>ブンヤ</t>
    </rPh>
    <rPh sb="90" eb="92">
      <t>チシキ</t>
    </rPh>
    <rPh sb="93" eb="95">
      <t>ギジュツ</t>
    </rPh>
    <rPh sb="96" eb="97">
      <t>ヒロ</t>
    </rPh>
    <rPh sb="99" eb="100">
      <t>ウエ</t>
    </rPh>
    <rPh sb="102" eb="104">
      <t>ヒツヨウ</t>
    </rPh>
    <rPh sb="114" eb="116">
      <t>セッテイ</t>
    </rPh>
    <phoneticPr fontId="1"/>
  </si>
  <si>
    <t>開講有無を選択</t>
  </si>
  <si>
    <t>●選択科目補助講師</t>
    <rPh sb="1" eb="5">
      <t>センタクカモク</t>
    </rPh>
    <rPh sb="5" eb="9">
      <t>ホジョコウシ</t>
    </rPh>
    <phoneticPr fontId="1"/>
  </si>
  <si>
    <t>職種名
（理学療法士のみ可）</t>
    <rPh sb="0" eb="2">
      <t>ショクシュ</t>
    </rPh>
    <rPh sb="2" eb="3">
      <t>メイ</t>
    </rPh>
    <rPh sb="5" eb="10">
      <t>リガクリョウホウシ</t>
    </rPh>
    <rPh sb="12" eb="13">
      <t>カ</t>
    </rPh>
    <phoneticPr fontId="1"/>
  </si>
  <si>
    <t>認定理学療法士
取得分野</t>
    <rPh sb="0" eb="2">
      <t>ニンテイ</t>
    </rPh>
    <rPh sb="2" eb="4">
      <t>リガク</t>
    </rPh>
    <rPh sb="4" eb="7">
      <t>リョウホウシ</t>
    </rPh>
    <rPh sb="8" eb="12">
      <t>シュトクブンヤ</t>
    </rPh>
    <phoneticPr fontId="1"/>
  </si>
  <si>
    <t>専門理学療法士
取得分野</t>
    <rPh sb="0" eb="2">
      <t>センモン</t>
    </rPh>
    <rPh sb="8" eb="12">
      <t>シュトクブンヤ</t>
    </rPh>
    <phoneticPr fontId="1"/>
  </si>
  <si>
    <t>※選択科目に補助講師がいる場合は、B列に担当科目を記載してください。</t>
    <rPh sb="1" eb="3">
      <t>センタク</t>
    </rPh>
    <rPh sb="3" eb="5">
      <t>カモク</t>
    </rPh>
    <rPh sb="6" eb="8">
      <t>ホジョ</t>
    </rPh>
    <rPh sb="8" eb="10">
      <t>コウシ</t>
    </rPh>
    <rPh sb="13" eb="15">
      <t>バアイ</t>
    </rPh>
    <rPh sb="18" eb="19">
      <t>レツ</t>
    </rPh>
    <rPh sb="20" eb="22">
      <t>タントウ</t>
    </rPh>
    <rPh sb="22" eb="24">
      <t>カモク</t>
    </rPh>
    <rPh sb="25" eb="27">
      <t>キサイ</t>
    </rPh>
    <phoneticPr fontId="1"/>
  </si>
  <si>
    <t>理学療法士</t>
    <rPh sb="0" eb="5">
      <t>リガクリョウホウシ</t>
    </rPh>
    <phoneticPr fontId="1"/>
  </si>
  <si>
    <t>事務局使用欄</t>
    <rPh sb="0" eb="3">
      <t>ジムキョク</t>
    </rPh>
    <rPh sb="3" eb="5">
      <t>シヨウ</t>
    </rPh>
    <rPh sb="5" eb="6">
      <t>ラン</t>
    </rPh>
    <phoneticPr fontId="1"/>
  </si>
  <si>
    <t>選択科目開講数</t>
    <rPh sb="0" eb="4">
      <t>センタクカモク</t>
    </rPh>
    <rPh sb="4" eb="7">
      <t>カイコウスウ</t>
    </rPh>
    <phoneticPr fontId="1"/>
  </si>
  <si>
    <r>
      <t>【様式5】　</t>
    </r>
    <r>
      <rPr>
        <b/>
        <sz val="11"/>
        <color rgb="FFFF0000"/>
        <rFont val="ＭＳ Ｐゴシック"/>
        <family val="3"/>
        <charset val="128"/>
        <scheme val="minor"/>
      </rPr>
      <t>※講師が開講分野の認定理学療法士・専門理学療法士を有している場合のみ提出不要</t>
    </r>
    <rPh sb="1" eb="3">
      <t>ヨウシキ</t>
    </rPh>
    <phoneticPr fontId="3"/>
  </si>
  <si>
    <t>会員番号（理学療法士の場合）</t>
    <rPh sb="0" eb="4">
      <t>カイインバンゴウ</t>
    </rPh>
    <rPh sb="5" eb="10">
      <t>リガクリョウホウシ</t>
    </rPh>
    <rPh sb="11" eb="13">
      <t>バアイ</t>
    </rPh>
    <phoneticPr fontId="3"/>
  </si>
  <si>
    <t>（数字8桁）</t>
    <rPh sb="1" eb="3">
      <t>スウジ</t>
    </rPh>
    <rPh sb="4" eb="5">
      <t>ケタ</t>
    </rPh>
    <phoneticPr fontId="3"/>
  </si>
  <si>
    <t>学歴（取得免許、学位）</t>
    <phoneticPr fontId="3"/>
  </si>
  <si>
    <t>本会認定資格取得年月日</t>
    <rPh sb="0" eb="2">
      <t>ホンカイ</t>
    </rPh>
    <rPh sb="2" eb="4">
      <t>ニンテイ</t>
    </rPh>
    <rPh sb="4" eb="6">
      <t>シカク</t>
    </rPh>
    <rPh sb="6" eb="11">
      <t>シュトクネンガッピ</t>
    </rPh>
    <phoneticPr fontId="3"/>
  </si>
  <si>
    <t>分野</t>
    <rPh sb="0" eb="2">
      <t>ブンヤ</t>
    </rPh>
    <phoneticPr fontId="3"/>
  </si>
  <si>
    <t>取得年月</t>
    <rPh sb="0" eb="4">
      <t>シュトクネンゲツ</t>
    </rPh>
    <phoneticPr fontId="3"/>
  </si>
  <si>
    <t>登録理学療法士</t>
    <rPh sb="0" eb="7">
      <t>トウロクリガクリョウホウシ</t>
    </rPh>
    <phoneticPr fontId="3"/>
  </si>
  <si>
    <t>西暦</t>
    <rPh sb="0" eb="2">
      <t>セイレキ</t>
    </rPh>
    <phoneticPr fontId="3"/>
  </si>
  <si>
    <t>認定理学療法士</t>
    <rPh sb="0" eb="7">
      <t>ニンテイ</t>
    </rPh>
    <phoneticPr fontId="3"/>
  </si>
  <si>
    <t>専門理学療法士</t>
    <rPh sb="0" eb="2">
      <t>センモン</t>
    </rPh>
    <rPh sb="2" eb="7">
      <t>リガクリョウホウシ</t>
    </rPh>
    <phoneticPr fontId="3"/>
  </si>
  <si>
    <t>現在に至る</t>
    <rPh sb="0" eb="2">
      <t>ゲンザイ</t>
    </rPh>
    <rPh sb="3" eb="4">
      <t>イタ</t>
    </rPh>
    <phoneticPr fontId="3"/>
  </si>
  <si>
    <r>
      <t xml:space="preserve">実績・業績（条件➀～③のいずれかを必ず有する）
</t>
    </r>
    <r>
      <rPr>
        <b/>
        <sz val="11"/>
        <color rgb="FFFFFF00"/>
        <rFont val="ＭＳ 明朝"/>
        <family val="1"/>
        <charset val="128"/>
      </rPr>
      <t>※</t>
    </r>
    <r>
      <rPr>
        <b/>
        <u/>
        <sz val="11"/>
        <color rgb="FFFFFF00"/>
        <rFont val="ＭＳ 明朝"/>
        <family val="1"/>
        <charset val="128"/>
      </rPr>
      <t>必ず記載例を参照の上、当該分野および担当科目における
実績や業績を具体的に記載すること</t>
    </r>
    <rPh sb="0" eb="2">
      <t>ジッセキ</t>
    </rPh>
    <rPh sb="3" eb="5">
      <t>ギョウセキ</t>
    </rPh>
    <rPh sb="6" eb="8">
      <t>ジョウケン</t>
    </rPh>
    <rPh sb="17" eb="18">
      <t>カナラ</t>
    </rPh>
    <rPh sb="19" eb="20">
      <t>ユウ</t>
    </rPh>
    <rPh sb="25" eb="26">
      <t>カナラ</t>
    </rPh>
    <rPh sb="27" eb="29">
      <t>キサイ</t>
    </rPh>
    <rPh sb="29" eb="30">
      <t>レイ</t>
    </rPh>
    <rPh sb="31" eb="33">
      <t>サンショウ</t>
    </rPh>
    <rPh sb="34" eb="35">
      <t>ウエ</t>
    </rPh>
    <rPh sb="36" eb="38">
      <t>トウガイ</t>
    </rPh>
    <rPh sb="38" eb="40">
      <t>ブンヤ</t>
    </rPh>
    <rPh sb="43" eb="45">
      <t>タントウ</t>
    </rPh>
    <rPh sb="45" eb="47">
      <t>カモク</t>
    </rPh>
    <rPh sb="52" eb="54">
      <t>ジッセキ</t>
    </rPh>
    <rPh sb="55" eb="57">
      <t>ギョウセキ</t>
    </rPh>
    <rPh sb="58" eb="61">
      <t>グタイテキ</t>
    </rPh>
    <rPh sb="62" eb="64">
      <t>キサイ</t>
    </rPh>
    <phoneticPr fontId="3"/>
  </si>
  <si>
    <r>
      <t>【条件➀】当該分野および</t>
    </r>
    <r>
      <rPr>
        <b/>
        <u/>
        <sz val="10"/>
        <rFont val="ＭＳ 明朝"/>
        <family val="1"/>
        <charset val="128"/>
      </rPr>
      <t>科目</t>
    </r>
    <r>
      <rPr>
        <b/>
        <sz val="10"/>
        <rFont val="ＭＳ 明朝"/>
        <family val="1"/>
        <charset val="128"/>
      </rPr>
      <t>において理学療法実践力を有する者：職務上の実績に関する具体的事項</t>
    </r>
    <rPh sb="1" eb="3">
      <t>ジョウケン</t>
    </rPh>
    <rPh sb="7" eb="9">
      <t>ブンヤ</t>
    </rPh>
    <rPh sb="41" eb="44">
      <t>グタイテキ</t>
    </rPh>
    <phoneticPr fontId="3"/>
  </si>
  <si>
    <r>
      <t>【条件②】当該分野および</t>
    </r>
    <r>
      <rPr>
        <b/>
        <u/>
        <sz val="10"/>
        <rFont val="ＭＳ 明朝"/>
        <family val="1"/>
        <charset val="128"/>
      </rPr>
      <t>科目</t>
    </r>
    <r>
      <rPr>
        <b/>
        <sz val="10"/>
        <rFont val="ＭＳ 明朝"/>
        <family val="1"/>
        <charset val="128"/>
      </rPr>
      <t>において教育上の能力を有する者：教育上の実績に関する具体的事項</t>
    </r>
    <rPh sb="1" eb="3">
      <t>ジョウケン</t>
    </rPh>
    <rPh sb="30" eb="32">
      <t>キョウイク</t>
    </rPh>
    <phoneticPr fontId="3"/>
  </si>
  <si>
    <r>
      <t>【条件③】当該分野および</t>
    </r>
    <r>
      <rPr>
        <b/>
        <u/>
        <sz val="10"/>
        <rFont val="ＭＳ 明朝"/>
        <family val="1"/>
        <charset val="128"/>
      </rPr>
      <t>科目</t>
    </r>
    <r>
      <rPr>
        <b/>
        <sz val="10"/>
        <rFont val="ＭＳ 明朝"/>
        <family val="1"/>
        <charset val="128"/>
      </rPr>
      <t>において学術業績を有する者：学術業績に関する具体的事項</t>
    </r>
    <rPh sb="1" eb="3">
      <t>ジョウケン</t>
    </rPh>
    <rPh sb="7" eb="9">
      <t>ブンヤ</t>
    </rPh>
    <rPh sb="28" eb="30">
      <t>ガクジュツ</t>
    </rPh>
    <rPh sb="30" eb="32">
      <t>ギョウセキ</t>
    </rPh>
    <rPh sb="36" eb="39">
      <t>グタイテキ</t>
    </rPh>
    <phoneticPr fontId="3"/>
  </si>
  <si>
    <t>※実績がない項目は、空欄ではなく「なし」と記載すること。　　　　　　　　　　　　　　　　　　　　※不足な場合は、行数を増やしてよいが、当該科目に関連する業績を２ページ以内、複数科目を担当する場合には担当科目すべての関連業績を含め４ページ以内にまとめること。</t>
    <phoneticPr fontId="3"/>
  </si>
  <si>
    <t>必須科目１</t>
    <rPh sb="0" eb="2">
      <t>ヒッス</t>
    </rPh>
    <rPh sb="2" eb="4">
      <t>カモク</t>
    </rPh>
    <phoneticPr fontId="1"/>
  </si>
  <si>
    <t>必須科目２</t>
    <rPh sb="0" eb="2">
      <t>ヒッス</t>
    </rPh>
    <rPh sb="2" eb="4">
      <t>カモク</t>
    </rPh>
    <phoneticPr fontId="1"/>
  </si>
  <si>
    <t>必須科目３</t>
    <rPh sb="0" eb="2">
      <t>ヒッス</t>
    </rPh>
    <rPh sb="2" eb="4">
      <t>カモク</t>
    </rPh>
    <phoneticPr fontId="1"/>
  </si>
  <si>
    <t>必須科目４</t>
    <rPh sb="0" eb="2">
      <t>ヒッス</t>
    </rPh>
    <rPh sb="2" eb="4">
      <t>カモク</t>
    </rPh>
    <phoneticPr fontId="1"/>
  </si>
  <si>
    <t>必須科目５</t>
    <rPh sb="0" eb="2">
      <t>ヒッス</t>
    </rPh>
    <rPh sb="2" eb="4">
      <t>カモク</t>
    </rPh>
    <phoneticPr fontId="1"/>
  </si>
  <si>
    <t>必須科目６</t>
    <rPh sb="0" eb="2">
      <t>ヒッス</t>
    </rPh>
    <rPh sb="2" eb="4">
      <t>カモク</t>
    </rPh>
    <phoneticPr fontId="1"/>
  </si>
  <si>
    <t>必須科目７</t>
    <rPh sb="0" eb="2">
      <t>ヒッス</t>
    </rPh>
    <rPh sb="2" eb="4">
      <t>カモク</t>
    </rPh>
    <phoneticPr fontId="1"/>
  </si>
  <si>
    <t>必須科目８</t>
    <rPh sb="0" eb="2">
      <t>ヒッス</t>
    </rPh>
    <rPh sb="2" eb="4">
      <t>カモク</t>
    </rPh>
    <phoneticPr fontId="1"/>
  </si>
  <si>
    <t>必須科目９</t>
    <rPh sb="0" eb="2">
      <t>ヒッス</t>
    </rPh>
    <rPh sb="2" eb="4">
      <t>カモク</t>
    </rPh>
    <phoneticPr fontId="1"/>
  </si>
  <si>
    <t>選択科目１</t>
    <rPh sb="0" eb="2">
      <t>センタク</t>
    </rPh>
    <rPh sb="2" eb="4">
      <t>カモク</t>
    </rPh>
    <phoneticPr fontId="1"/>
  </si>
  <si>
    <t>選択科目２</t>
    <rPh sb="0" eb="2">
      <t>センタク</t>
    </rPh>
    <rPh sb="2" eb="4">
      <t>カモク</t>
    </rPh>
    <phoneticPr fontId="1"/>
  </si>
  <si>
    <t>選択科目３</t>
    <rPh sb="0" eb="2">
      <t>センタク</t>
    </rPh>
    <rPh sb="2" eb="4">
      <t>カモク</t>
    </rPh>
    <phoneticPr fontId="1"/>
  </si>
  <si>
    <t>選択科目４</t>
    <rPh sb="0" eb="2">
      <t>センタク</t>
    </rPh>
    <rPh sb="2" eb="4">
      <t>カモク</t>
    </rPh>
    <phoneticPr fontId="1"/>
  </si>
  <si>
    <t>選択科目５</t>
    <rPh sb="0" eb="2">
      <t>センタク</t>
    </rPh>
    <rPh sb="2" eb="4">
      <t>カモク</t>
    </rPh>
    <phoneticPr fontId="1"/>
  </si>
  <si>
    <t>選択科目６</t>
    <rPh sb="0" eb="2">
      <t>センタク</t>
    </rPh>
    <rPh sb="2" eb="4">
      <t>カモク</t>
    </rPh>
    <phoneticPr fontId="1"/>
  </si>
  <si>
    <t>選択科目７</t>
    <rPh sb="0" eb="2">
      <t>センタク</t>
    </rPh>
    <rPh sb="2" eb="4">
      <t>カモク</t>
    </rPh>
    <phoneticPr fontId="1"/>
  </si>
  <si>
    <t>選択科目８</t>
    <rPh sb="0" eb="2">
      <t>センタク</t>
    </rPh>
    <rPh sb="2" eb="4">
      <t>カモク</t>
    </rPh>
    <phoneticPr fontId="1"/>
  </si>
  <si>
    <t>脳卒中</t>
  </si>
  <si>
    <t>運動器</t>
  </si>
  <si>
    <t>スポーツ理学療法</t>
  </si>
  <si>
    <t>呼吸</t>
  </si>
  <si>
    <t>理学療法教育</t>
  </si>
  <si>
    <t>介護予防</t>
  </si>
  <si>
    <t>必須１</t>
    <rPh sb="0" eb="2">
      <t>ヒッス</t>
    </rPh>
    <phoneticPr fontId="1"/>
  </si>
  <si>
    <t>必須２</t>
    <rPh sb="0" eb="2">
      <t>ヒッス</t>
    </rPh>
    <phoneticPr fontId="1"/>
  </si>
  <si>
    <t>必須３</t>
    <rPh sb="0" eb="2">
      <t>ヒッス</t>
    </rPh>
    <phoneticPr fontId="1"/>
  </si>
  <si>
    <t>必須４</t>
    <rPh sb="0" eb="2">
      <t>ヒッス</t>
    </rPh>
    <phoneticPr fontId="1"/>
  </si>
  <si>
    <t>必須５</t>
    <rPh sb="0" eb="2">
      <t>ヒッス</t>
    </rPh>
    <phoneticPr fontId="1"/>
  </si>
  <si>
    <t>必須６</t>
    <rPh sb="0" eb="2">
      <t>ヒッス</t>
    </rPh>
    <phoneticPr fontId="1"/>
  </si>
  <si>
    <t>必須７</t>
    <rPh sb="0" eb="2">
      <t>ヒッス</t>
    </rPh>
    <phoneticPr fontId="1"/>
  </si>
  <si>
    <t>必須８</t>
    <rPh sb="0" eb="2">
      <t>ヒッス</t>
    </rPh>
    <phoneticPr fontId="1"/>
  </si>
  <si>
    <t>必須９</t>
    <rPh sb="0" eb="2">
      <t>ヒッス</t>
    </rPh>
    <phoneticPr fontId="1"/>
  </si>
  <si>
    <t>必須１０</t>
    <rPh sb="0" eb="2">
      <t>ヒッス</t>
    </rPh>
    <phoneticPr fontId="1"/>
  </si>
  <si>
    <t>必須１１</t>
    <rPh sb="0" eb="2">
      <t>ヒッス</t>
    </rPh>
    <phoneticPr fontId="1"/>
  </si>
  <si>
    <t>必須１２</t>
    <rPh sb="0" eb="2">
      <t>ヒッス</t>
    </rPh>
    <phoneticPr fontId="1"/>
  </si>
  <si>
    <t>必須１３</t>
    <rPh sb="0" eb="2">
      <t>ヒッス</t>
    </rPh>
    <phoneticPr fontId="1"/>
  </si>
  <si>
    <t>必須１４</t>
    <rPh sb="0" eb="2">
      <t>ヒッス</t>
    </rPh>
    <phoneticPr fontId="1"/>
  </si>
  <si>
    <t>必須１５</t>
    <rPh sb="0" eb="2">
      <t>ヒッス</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</si>
  <si>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</si>
  <si>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</si>
  <si>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</si>
  <si>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</si>
  <si>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</si>
  <si>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</si>
  <si>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</si>
  <si>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</si>
  <si>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疾病・障害特異的理学療法の実際（技術編１）（脳画像評価の実際）</t>
    <phoneticPr fontId="1"/>
  </si>
  <si>
    <t>疾病・障害特異的理学療法の実際（技術編２）（リスク管理の実際）</t>
    <phoneticPr fontId="1"/>
  </si>
  <si>
    <t>疾病・障害特異的理学療法の実際（技術編３）（歩行再建の実際）</t>
    <phoneticPr fontId="1"/>
  </si>
  <si>
    <t>疾病・障害特異的理学療法の実際（技術編４）（ニューロモデュレーションの実際）</t>
    <phoneticPr fontId="1"/>
  </si>
  <si>
    <t>疾病・障害特異的理学療法の実際（技術編５）（装具療法の実際）</t>
    <phoneticPr fontId="1"/>
  </si>
  <si>
    <t>疾病・障害特異的理学療法の実際（技術編６）（上肢トレーニングの実際）</t>
    <phoneticPr fontId="1"/>
  </si>
  <si>
    <t>疾病・障害特異的理学療法の実際（技術編７）（ロボット療法の実際）</t>
    <phoneticPr fontId="1"/>
  </si>
  <si>
    <t>疾病・障害特異的理学療法の実際（技術編８）（予後予測の実際）</t>
    <rPh sb="22" eb="26">
      <t>ヨゴヨソク</t>
    </rPh>
    <rPh sb="27" eb="29">
      <t>ジッサイ</t>
    </rPh>
    <phoneticPr fontId="1"/>
  </si>
  <si>
    <t>　</t>
    <phoneticPr fontId="1"/>
  </si>
  <si>
    <t>疾病・障害特異的理学療法の実際（技術編１）（神経筋障害に対する評価の実際）</t>
    <phoneticPr fontId="1"/>
  </si>
  <si>
    <t>疾病・障害特異的理学療法の実際（技術編２）（パーキンソン病の実際）</t>
    <phoneticPr fontId="1"/>
  </si>
  <si>
    <t>疾病・障害特異的理学療法の実際（技術編３）（脊髄小脳変性症の実際）</t>
    <phoneticPr fontId="1"/>
  </si>
  <si>
    <t>疾病・障害特異的理学療法の実際（技術編４）（筋ジストロフィー症の実際）</t>
    <phoneticPr fontId="1"/>
  </si>
  <si>
    <t>疾病・障害特異的理学療法の実際（技術編５）（重症筋無力症の実際）</t>
    <phoneticPr fontId="1"/>
  </si>
  <si>
    <t>疾病・障害特異的理学療法の実際（技術編６）（筋萎縮性側索硬化症の実際）</t>
    <phoneticPr fontId="1"/>
  </si>
  <si>
    <t>疾病・障害特異的理学療法の実際（技術編７）（ギラン・バレー症候群の実際）</t>
    <phoneticPr fontId="1"/>
  </si>
  <si>
    <t>疾病・障害特異的理学療法の実際（技術編８）（多発性硬化症の実際）</t>
    <phoneticPr fontId="1"/>
  </si>
  <si>
    <t>疾病・障害特異的理学療法の実際（技術編１）（脊髄損傷の機能障害に対する評価の実際）</t>
    <phoneticPr fontId="1"/>
  </si>
  <si>
    <t>疾病・障害特異的理学療法の実際（技術編２）（リスク管理と合併症予防の実際）</t>
    <phoneticPr fontId="1"/>
  </si>
  <si>
    <t>疾病・障害特異的理学療法の実際（技術編３）（呼吸理学療法の実際）</t>
    <phoneticPr fontId="1"/>
  </si>
  <si>
    <t>疾病・障害特異的理学療法の実際（技術編４）（基本動作練習の実際　臥位～座位～移乗動作を中心に）</t>
    <phoneticPr fontId="1"/>
  </si>
  <si>
    <t>疾病・障害特異的理学療法の実際（技術編５）（基本動作練習の実際　車椅子操作・立位・歩行を中心に）</t>
    <phoneticPr fontId="1"/>
  </si>
  <si>
    <t>疾病・障害特異的理学療法の実際（技術編６）（ADL 練習の実際　食事・整容・更衣・排泄・入浴）</t>
    <phoneticPr fontId="1"/>
  </si>
  <si>
    <t>疾病・障害特異的理学療法の実際（技術編７）（ロボット療法と電気刺激療法の実際）</t>
    <phoneticPr fontId="1"/>
  </si>
  <si>
    <t>疾病・障害特異的理学療法の実際（技術編８）（自動車運転や障がい者スポーツの実際）</t>
    <phoneticPr fontId="1"/>
  </si>
  <si>
    <t>疾病・障害特異的理学療法の実際（技術編１）（運動発達に伴う姿勢反射の評価の実際）</t>
    <phoneticPr fontId="1"/>
  </si>
  <si>
    <t>疾病・障害特異的理学療法の実際（技術編２）（新生児期・乳児期の理学療法の実際）</t>
    <phoneticPr fontId="1"/>
  </si>
  <si>
    <t>疾病・障害特異的理学療法の実際（技術編３）（幼児期の理学療法の実際）</t>
    <phoneticPr fontId="1"/>
  </si>
  <si>
    <t>疾病・障害特異的理学療法の実際（技術編４）（学齢期の理学療法の実際）</t>
    <phoneticPr fontId="1"/>
  </si>
  <si>
    <t>疾病・障害特異的理学療法の実際（技術編５）（成人期の理学療法の実際）</t>
    <phoneticPr fontId="1"/>
  </si>
  <si>
    <t>疾病・障害特異的理学療法の実際（技術編６）（義肢・装具療法の実際）</t>
    <phoneticPr fontId="1"/>
  </si>
  <si>
    <t>疾病・障害特異的理学療法の実際（技術編７）（日常生活における福祉工学的アプローチの実際）</t>
    <phoneticPr fontId="1"/>
  </si>
  <si>
    <t>疾病・障害特異的理学療法の実際（技術編８）（療育・就学支援の実際）</t>
    <phoneticPr fontId="1"/>
  </si>
  <si>
    <t>疾病・障害特異的理学療法の実際（技術編１）（運動器画像評価の実際）</t>
    <phoneticPr fontId="1"/>
  </si>
  <si>
    <t>疾病・障害特異的理学療法の実際（技術編２）（肩関節疾患の機能解剖と理学療法）</t>
    <phoneticPr fontId="1"/>
  </si>
  <si>
    <t>疾病・障害特異的理学療法の実際（技術編３）（脊椎疾患の機能解剖と理学療法）</t>
    <phoneticPr fontId="1"/>
  </si>
  <si>
    <t>疾病・障害特異的理学療法の実際（技術編４）（股関節疾患の機能解剖と理学療法）</t>
    <phoneticPr fontId="1"/>
  </si>
  <si>
    <t>疾病・障害特異的理学療法の実際（技術編５）（膝関節疾患の機能解剖と理学療法）</t>
    <phoneticPr fontId="1"/>
  </si>
  <si>
    <t>疾病・障害特異的理学療法の実際（技術編６）（足関節疾患の機能解剖と理学療法）</t>
    <phoneticPr fontId="1"/>
  </si>
  <si>
    <t>疾病・障害特異的理学療法の実際（技術編７）（姿勢・歩行の評価・分析と理学療法の実際）</t>
    <phoneticPr fontId="1"/>
  </si>
  <si>
    <t>疾病・障害特異的理学療法の実際（技術編８）（多関節運動連鎖の評価と理学療法の実際）</t>
    <phoneticPr fontId="1"/>
  </si>
  <si>
    <t>疾病・障害特異的理学療法の実際（技術編１）（切断術前評価と理学療法介入）</t>
    <phoneticPr fontId="1"/>
  </si>
  <si>
    <t>疾病・障害特異的理学療法の実際（技術編２）（術後の断端管理）</t>
    <phoneticPr fontId="1"/>
  </si>
  <si>
    <t>疾病・障害特異的理学療法の実際（技術編３）（義肢装着前断端トレーニング）</t>
    <phoneticPr fontId="1"/>
  </si>
  <si>
    <t>疾病・障害特異的理学療法の実際（技術編４）（義肢装着下での立位・歩行トレーニング）</t>
    <phoneticPr fontId="1"/>
  </si>
  <si>
    <t>疾病・障害特異的理学療法の実際（技術編５）（義肢装着下でのADLトレーニング）</t>
    <phoneticPr fontId="1"/>
  </si>
  <si>
    <t>疾病・障害特異的理学療法の実際（技術編６）（義肢アライメントの問題と対処方法）</t>
    <phoneticPr fontId="1"/>
  </si>
  <si>
    <t>疾病・障害特異的理学療法の実際（技術編７）（断端痛や幻肢痛の問題と対処方法）</t>
    <phoneticPr fontId="1"/>
  </si>
  <si>
    <t>疾病・障害特異的理学療法の実際（技術編８）（断端の衛生管理）</t>
    <phoneticPr fontId="1"/>
  </si>
  <si>
    <t>スポーツ理学療法</t>
    <rPh sb="4" eb="8">
      <t>リガクリョウホウ</t>
    </rPh>
    <phoneticPr fontId="1"/>
  </si>
  <si>
    <t>疾病・障害特異的理学療法の実際（技術編１）（画像評価の実際）</t>
    <phoneticPr fontId="1"/>
  </si>
  <si>
    <t>疾病・障害特異的理学療法の実際（技術編２）（救急対応の実際）</t>
    <phoneticPr fontId="1"/>
  </si>
  <si>
    <t>疾病・障害特異的理学療法の実際（技術編３）（スポーツ用装具・テーピング　上肢・体幹）</t>
    <phoneticPr fontId="1"/>
  </si>
  <si>
    <t>疾病・障害特異的理学療法の実際（技術編４）（スポーツ用装具・テーピング　下肢）</t>
    <phoneticPr fontId="1"/>
  </si>
  <si>
    <t>疾病・障害特異的理学療法の実際（技術編５）（物理療法）</t>
    <phoneticPr fontId="1"/>
  </si>
  <si>
    <t>疾病・障害特異的理学療法の実際（技術編６）（スポーツ選手に対する徒手療法）</t>
    <phoneticPr fontId="1"/>
  </si>
  <si>
    <t>疾病・障害特異的理学療法の実際（技術編７）（パフォーマンス向上・予防トレーニングの実際）</t>
    <phoneticPr fontId="1"/>
  </si>
  <si>
    <t>疾病・障害特異的理学療法の実際（技術編８）（障がい者スポーツの競技・障害別対応の実際）</t>
    <phoneticPr fontId="1"/>
  </si>
  <si>
    <t>症例に基づく徒手理学療法の評価と介入（技術編１）（肩関節）</t>
    <rPh sb="19" eb="22">
      <t>ギジュツヘン</t>
    </rPh>
    <phoneticPr fontId="1"/>
  </si>
  <si>
    <t>症例に基づく徒手理学療法の評価と介入（技術編２）（頸椎・胸椎）</t>
    <rPh sb="19" eb="22">
      <t>ギジュツヘン</t>
    </rPh>
    <phoneticPr fontId="1"/>
  </si>
  <si>
    <t>症例に基づく徒手理学療法の評価と介入（技術編３）（腰椎・骨盤帯）</t>
    <rPh sb="19" eb="22">
      <t>ギジュツヘン</t>
    </rPh>
    <phoneticPr fontId="1"/>
  </si>
  <si>
    <t>症例に基づく徒手理学療法の評価と介入（技術編４）（股関節）</t>
    <rPh sb="19" eb="22">
      <t>ギジュツヘン</t>
    </rPh>
    <phoneticPr fontId="1"/>
  </si>
  <si>
    <t>症例に基づく徒手理学療法の評価と介入（技術編５）（膝関節）</t>
    <rPh sb="19" eb="22">
      <t>ギジュツヘン</t>
    </rPh>
    <phoneticPr fontId="1"/>
  </si>
  <si>
    <t>症例に基づく徒手理学療法の評価と介入（技術編６）（足関節．足部）</t>
    <rPh sb="19" eb="22">
      <t>ギジュツヘン</t>
    </rPh>
    <phoneticPr fontId="1"/>
  </si>
  <si>
    <t>症例に基づく徒手理学療法の評価と介入（技術編７）（肘・手関節・手指）</t>
    <rPh sb="19" eb="22">
      <t>ギジュツヘン</t>
    </rPh>
    <phoneticPr fontId="1"/>
  </si>
  <si>
    <t>症例に基づく徒手理学療法の評価と介入（技術編８）（顔面・前庭機能）</t>
    <rPh sb="19" eb="22">
      <t>ギジュツヘン</t>
    </rPh>
    <phoneticPr fontId="1"/>
  </si>
  <si>
    <t>疾病・障害特異的理学療法の実際（技術編１）（心電図の診かた）</t>
    <phoneticPr fontId="1"/>
  </si>
  <si>
    <t>疾病・障害特異的理学療法の実際（技術編２）（循環・腎機能障害把握のための理学療法評価の実際）</t>
    <phoneticPr fontId="1"/>
  </si>
  <si>
    <t>疾病・障害特異的理学療法の実際（技術編３）（循環器理学療法に必要な機能的能力の評価指標）</t>
    <rPh sb="22" eb="25">
      <t>ジュンカンキ</t>
    </rPh>
    <phoneticPr fontId="1"/>
  </si>
  <si>
    <t>疾病・障害特異的理学療法の実際（技術編４）（運動負荷試験・運動処方立案の実際）</t>
    <phoneticPr fontId="1"/>
  </si>
  <si>
    <t>疾病・障害特異的理学療法の実際（技術編５）（リスク管理の実際）</t>
    <phoneticPr fontId="1"/>
  </si>
  <si>
    <t>疾病・障害特異的理学療法の実際（技術編６）（高齢心血管器疾患に対する運動療法の実際）</t>
    <phoneticPr fontId="1"/>
  </si>
  <si>
    <t>疾病・障害特異的理学療法の実際（技術編７）（慢性心不全患者に対する運動療法の実際）</t>
    <phoneticPr fontId="1"/>
  </si>
  <si>
    <t>疾病・障害特異的理学療法の実際（技術編８）（大血管疾患に対する運動療法の実際）</t>
    <phoneticPr fontId="1"/>
  </si>
  <si>
    <t>疾病・障害特異的理学療法の実際（技術編２）（呼吸障害把握のための身体所見のとりかた）</t>
    <phoneticPr fontId="1"/>
  </si>
  <si>
    <t>疾病・障害特異的理学療法の実際（技術編３）（運動耐容能評価の実際）</t>
    <phoneticPr fontId="1"/>
  </si>
  <si>
    <t>疾病・障害特異的理学療法の実際（技術編４）（ADL・QOL評価の実際）</t>
    <phoneticPr fontId="1"/>
  </si>
  <si>
    <t>疾病・障害特異的理学療法の実際（技術編５）（コンディショニングの実際）</t>
    <phoneticPr fontId="1"/>
  </si>
  <si>
    <t>疾病・障害特異的理学療法の実際（技術編６）（運動療法の実際）</t>
    <phoneticPr fontId="1"/>
  </si>
  <si>
    <t>疾病・障害特異的理学療法の実際（技術編７）（排痰法の実際）</t>
    <phoneticPr fontId="1"/>
  </si>
  <si>
    <t>疾病・障害特異的理学療法の実際（技術編８）（吸引の実際）</t>
    <phoneticPr fontId="1"/>
  </si>
  <si>
    <t>疾病・障害特異的理学療法の実際（技術編１）（フィジカルアセスメントの実際）</t>
    <phoneticPr fontId="1"/>
  </si>
  <si>
    <t>疾病・障害特異的理学療法の実際（技術編２）（身体機能評価の実際）</t>
    <phoneticPr fontId="1"/>
  </si>
  <si>
    <t>疾病・障害特異的理学療法の実際（技術編３）（運動負荷試験とその解釈）</t>
    <phoneticPr fontId="1"/>
  </si>
  <si>
    <t>疾病・障害特異的理学療法の実際（技術編４）（運動処方とリスク管理）</t>
    <phoneticPr fontId="1"/>
  </si>
  <si>
    <t>疾病・障害特異的理学療法の実際（技術編５）（フットケアの実際）</t>
    <phoneticPr fontId="1"/>
  </si>
  <si>
    <t>疾病・障害特異的理学療法の実際（技術編６）（他職種連携の実際）</t>
    <rPh sb="22" eb="23">
      <t>タ</t>
    </rPh>
    <phoneticPr fontId="1"/>
  </si>
  <si>
    <t>疾病・障害特異的理学療法の実際（技術編７）（個別指導と集団指導の実際）</t>
    <phoneticPr fontId="1"/>
  </si>
  <si>
    <t>疾病・障害特異的理学療法の実際（技術編８）（高齢糖尿病患者への介入）</t>
    <phoneticPr fontId="1"/>
  </si>
  <si>
    <t>自立支援や疾病管理の福祉用具や関係機器、社会資源の活用</t>
    <phoneticPr fontId="1"/>
  </si>
  <si>
    <t>患者（利用者）・家族教育の意義とその方法</t>
    <phoneticPr fontId="1"/>
  </si>
  <si>
    <t>疾病・障害特異的理学療法の実際（技術編１）（ヘルパー、訪問看護師が行う介助方法の実際）</t>
    <phoneticPr fontId="1"/>
  </si>
  <si>
    <t>疾病・障害特異的理学療法の実際（技術編２）（家族が行う介助方法の実際）</t>
    <phoneticPr fontId="1"/>
  </si>
  <si>
    <t>疾病・障害特異的理学療法の実際（技術編３）（歩行補助具の見直しと装具作成の実際）</t>
    <phoneticPr fontId="1"/>
  </si>
  <si>
    <t>疾病・障害特異的理学療法の実際（技術編４）（住宅環境調整の実際）</t>
    <phoneticPr fontId="1"/>
  </si>
  <si>
    <t>疾病・障害特異的理学療法の実際（技術編５）（緊急時対応、皮膚・フットケアの実際）</t>
    <phoneticPr fontId="1"/>
  </si>
  <si>
    <t>疾病・障害特異的理学療法の実際（技術編６）（在宅で生活するがん患者の実際）</t>
    <phoneticPr fontId="1"/>
  </si>
  <si>
    <t>疾病・障害特異的理学療法の実際（技術編７）（在宅で生活する在宅酸素療法患者の実際）</t>
    <phoneticPr fontId="1"/>
  </si>
  <si>
    <t>疾病・障害特異的理学療法の実際（技術編８）（在宅で生活する小児の実際）</t>
    <phoneticPr fontId="1"/>
  </si>
  <si>
    <t>疾病・障害特異的理学療法の実際（技術編１）（フィジカルアセスメントとリスク管理）</t>
    <phoneticPr fontId="1"/>
  </si>
  <si>
    <t>疾病・障害特異的理学療法の実際（技術編２）（体力測定・評価の実際）</t>
    <phoneticPr fontId="1"/>
  </si>
  <si>
    <t>疾病・障害特異的理学療法の実際（技術編５）（ストレスマネジメントとカウンセリング）</t>
    <phoneticPr fontId="1"/>
  </si>
  <si>
    <t>疾病・障害特異的理学療法の実際（技術編６）（一次救命処置）</t>
    <phoneticPr fontId="1"/>
  </si>
  <si>
    <t>疾病・障害特異的理学療法の実際（技術編８）（高齢者への介入）</t>
    <phoneticPr fontId="1"/>
  </si>
  <si>
    <t>疾病・障害特異的理学療法の実際（技術編１）（ヘルスコミュニケーションの実際）</t>
    <rPh sb="16" eb="19">
      <t>ギジュツヘン</t>
    </rPh>
    <phoneticPr fontId="1"/>
  </si>
  <si>
    <t>疾病・障害特異的理学療法の実際（技術編２）（運動器の機能低下予防の実際）</t>
    <rPh sb="16" eb="19">
      <t>ギジュツヘン</t>
    </rPh>
    <phoneticPr fontId="1"/>
  </si>
  <si>
    <t>疾病・障害特異的理学療法の実際（技術編３）（転倒予防の実際）</t>
    <rPh sb="16" eb="19">
      <t>ギジュツヘン</t>
    </rPh>
    <phoneticPr fontId="1"/>
  </si>
  <si>
    <t>疾病・障害特異的理学療法の実際（技術編４）（認知機能低下予防の実際）</t>
    <rPh sb="16" eb="19">
      <t>ギジュツヘン</t>
    </rPh>
    <phoneticPr fontId="1"/>
  </si>
  <si>
    <t>疾病・障害特異的理学療法の実際（技術編５）（地域における介護予防の実際）</t>
    <rPh sb="16" eb="19">
      <t>ギジュツヘン</t>
    </rPh>
    <phoneticPr fontId="1"/>
  </si>
  <si>
    <t>疾病・障害特異的理学療法の実際（技術編６）（病院・施設における介護予防の実際）</t>
    <rPh sb="16" eb="19">
      <t>ギジュツヘン</t>
    </rPh>
    <phoneticPr fontId="1"/>
  </si>
  <si>
    <t>疾病・障害特異的理学療法の実際（技術編７）（介護予防におけるセーフティプロモーションの実際）</t>
    <phoneticPr fontId="1"/>
  </si>
  <si>
    <t>疾病・障害特異的理学療法の実際（技術編８）（科学的根拠に基づく介護予防の実際）</t>
    <phoneticPr fontId="1"/>
  </si>
  <si>
    <t>補装具：重度障害者用意思伝達装置、座位保持装置など</t>
    <phoneticPr fontId="1"/>
  </si>
  <si>
    <t>安全管理と他職種連携</t>
    <rPh sb="5" eb="6">
      <t>タ</t>
    </rPh>
    <phoneticPr fontId="1"/>
  </si>
  <si>
    <t>疾病・障害特異的理学療法の実際（技術編１）（義足アライメントの問題と対処方法の実際）</t>
    <phoneticPr fontId="1"/>
  </si>
  <si>
    <t>疾病・障害特異的理学療法の実際（技術編２）（短下肢装具と長下肢装具の適応と実際）</t>
    <phoneticPr fontId="1"/>
  </si>
  <si>
    <t>疾病・障害特異的理学療法の実際（技術編３）（車いす、電動車いすの適応と実際）</t>
    <phoneticPr fontId="1"/>
  </si>
  <si>
    <t>疾病・障害特異的理学療法の実際（技術編４）（歩行器、歩行補助杖の適応と実際）</t>
    <phoneticPr fontId="1"/>
  </si>
  <si>
    <t>疾病・障害特異的理学療法の実際（技術編５）（意思伝達装置、座位保持装置の適応と実際）</t>
    <phoneticPr fontId="1"/>
  </si>
  <si>
    <t>疾病・障害特異的理学療法の実際（技術編６）（装具チェックポイントとバイオメカニクスの実際）</t>
    <rPh sb="42" eb="44">
      <t>ジッサイ</t>
    </rPh>
    <phoneticPr fontId="1"/>
  </si>
  <si>
    <t>疾病・障害特異的理学療法の実際（技術編７）（装具療法の実際、最新のエビデンス）</t>
    <phoneticPr fontId="1"/>
  </si>
  <si>
    <t>疾病・障害特異的理学療法の実際（技術編８）（自立支援ロボットの実際）</t>
    <phoneticPr fontId="1"/>
  </si>
  <si>
    <t>衝撃波（圧力波）療法の基本的知識と生理学的機序　適応と禁忌</t>
    <rPh sb="4" eb="6">
      <t>アツリョク</t>
    </rPh>
    <rPh sb="6" eb="7">
      <t>ナミ</t>
    </rPh>
    <phoneticPr fontId="1"/>
  </si>
  <si>
    <t>圧迫・振動療法（局所振動・全身振動）の基本的知識と生理学的機序　適応と禁忌</t>
    <phoneticPr fontId="1"/>
  </si>
  <si>
    <t>疾病・障害特異的理学療法の実際（技術編１）（脳卒中に対する機能的電気刺激療法の実際）</t>
    <phoneticPr fontId="1"/>
  </si>
  <si>
    <t>疾病・障害特異的理学療法の実際（技術編２）（疼痛管理における経皮的電気刺激療法の実際）</t>
    <phoneticPr fontId="1"/>
  </si>
  <si>
    <t>疾病・障害特異的理学療法の実際（技術編３）（運動器疾患における物理療法の実際）</t>
    <phoneticPr fontId="1"/>
  </si>
  <si>
    <t>疾病・障害特異的理学療法の実際（技術編４）（スポーツの領域における物理療法の実際）</t>
    <phoneticPr fontId="1"/>
  </si>
  <si>
    <t>疾病・障害特異的理学療法の実際（技術編５）（創傷・褥瘡に対する電気刺激療法の実際）</t>
    <phoneticPr fontId="1"/>
  </si>
  <si>
    <t>疾病・障害特異的理学療法の実際（技術編６）（ウイメンズヘルスに対する物理療法の実際）</t>
    <phoneticPr fontId="1"/>
  </si>
  <si>
    <t>疾病・障害特異的理学療法の実際（技術編７）（超音波画像装置を用いた評価の理論と実際）</t>
    <phoneticPr fontId="1"/>
  </si>
  <si>
    <t>疾病・障害特異的理学療法の実際（技術編８）（非侵襲的脳刺激療法の理論と実際）</t>
    <phoneticPr fontId="1"/>
  </si>
  <si>
    <t>疾病・障害特異的理学療法の実際（技術編１）（熱傷に対する予防・ケアの実際）</t>
    <phoneticPr fontId="1"/>
  </si>
  <si>
    <t>疾病・障害特異的理学療法の実際（技術編２）（褥瘡に対する予防・ケアの実際）</t>
    <phoneticPr fontId="1"/>
  </si>
  <si>
    <t>疾病・障害特異的理学療法の実際（技術編３）（創傷一般に対する予防・ケアの実際）</t>
    <phoneticPr fontId="1"/>
  </si>
  <si>
    <t>疾病・障害特異的理学療法の実際（技術編４）（減圧・体位変換の実際）</t>
    <phoneticPr fontId="1"/>
  </si>
  <si>
    <t>疾病・障害特異的理学療法の実際（技術編５）（皮膚管理（スキンケア）の実際）</t>
    <phoneticPr fontId="1"/>
  </si>
  <si>
    <t>疾病・障害特異的理学療法の実際（技術編６）（シーティングの実際）</t>
    <phoneticPr fontId="1"/>
  </si>
  <si>
    <t>疾病・障害特異的理学療法の実際（技術編７）（栄養状態の改善の実際）</t>
    <phoneticPr fontId="1"/>
  </si>
  <si>
    <t>疾病・障害特異的理学療法の実際（技術編８）（褥瘡・創傷ケアにおける物理療法の実際）</t>
    <phoneticPr fontId="1"/>
  </si>
  <si>
    <t>末梢性・中枢性感作の基礎と介入法</t>
    <phoneticPr fontId="1"/>
  </si>
  <si>
    <t>慢性疼痛患者の心理・行動とコミュニケーション</t>
    <phoneticPr fontId="1"/>
  </si>
  <si>
    <t>疼痛に対する薬物療法</t>
    <phoneticPr fontId="1"/>
  </si>
  <si>
    <t>疼痛に対する物理療法　温熱療法・寒冷療法・超音波療法</t>
    <phoneticPr fontId="1"/>
  </si>
  <si>
    <t>複合性局所疼痛症候群（CRPS）の基礎と介入法</t>
    <phoneticPr fontId="1"/>
  </si>
  <si>
    <t xml:space="preserve">患者教育・セルフマネジメントの意義とその方法
</t>
    <phoneticPr fontId="1"/>
  </si>
  <si>
    <t>疼痛に対する認知行動療法</t>
    <phoneticPr fontId="1"/>
  </si>
  <si>
    <t>疼痛に対する集学的アプローチ</t>
    <phoneticPr fontId="1"/>
  </si>
  <si>
    <t>疼痛の重症化予防，再発予防</t>
    <phoneticPr fontId="1"/>
  </si>
  <si>
    <t>疾病・障害特異的理学療法の実際（技術編１）（脳卒中患者の疼痛に対する疼痛管理）</t>
    <phoneticPr fontId="1"/>
  </si>
  <si>
    <t>疾病・障害特異的理学療法の実際（技術編２）（幻視痛に対する疼痛管理）</t>
    <phoneticPr fontId="1"/>
  </si>
  <si>
    <t>疾病・障害特異的理学療法の実際（技術編３）（頸部痛に対する疼痛管理）</t>
    <phoneticPr fontId="1"/>
  </si>
  <si>
    <t>疾病・障害特異的理学療法の実際（技術編４）（腰痛に対する疼痛管理）</t>
    <phoneticPr fontId="1"/>
  </si>
  <si>
    <t>疾病・障害特異的理学療法の実際（技術編５）（膝関節痛に対する疼痛管理）</t>
    <phoneticPr fontId="1"/>
  </si>
  <si>
    <t>疾病・障害特異的理学療法の実際（技術編６）（急性痛（術後痛）に関する疼痛管理）</t>
    <phoneticPr fontId="1"/>
  </si>
  <si>
    <t>疾病・障害特異的理学療法の実際（技術編７）（がん性疼痛に対する疼痛管理）</t>
    <phoneticPr fontId="1"/>
  </si>
  <si>
    <t>疾病・障害特異的理学療法の実際（技術編８）（CRPSに対する疼痛管理）</t>
    <phoneticPr fontId="1"/>
  </si>
  <si>
    <t>臨床教育の実際（技術編１）On the Job Trainingの実際</t>
    <phoneticPr fontId="1"/>
  </si>
  <si>
    <t>臨床教育の実際（技術編２）Off the Job Trainingの実際</t>
    <phoneticPr fontId="1"/>
  </si>
  <si>
    <t>臨床教育の実際（技術編３）他職種連携・他職種協働</t>
    <phoneticPr fontId="1"/>
  </si>
  <si>
    <t>臨床教育の実際（技術編４）臨床教育効果判定</t>
    <phoneticPr fontId="1"/>
  </si>
  <si>
    <t>臨床教育の実際（技術編５）臨床実習指導法</t>
    <phoneticPr fontId="1"/>
  </si>
  <si>
    <t>臨床教育の実際（技術編６）クリニカルラダー</t>
    <phoneticPr fontId="1"/>
  </si>
  <si>
    <t>臨床教育の実際（技術編７）コミュニケーション論</t>
    <phoneticPr fontId="1"/>
  </si>
  <si>
    <t>臨床教育の実際（技術編８）研究活動教育</t>
    <phoneticPr fontId="1"/>
  </si>
  <si>
    <t>領域・医療機関機能別の理学療法管理・運営の実際（技術編１）（急性期医療）</t>
    <phoneticPr fontId="1"/>
  </si>
  <si>
    <t>領域・医療機関機能別の理学療法管理・運営の実際（技術編２）（回復期病棟）</t>
    <phoneticPr fontId="1"/>
  </si>
  <si>
    <t>領域・医療機関機能別の理学療法管理・運営の実際（技術編３）（療養病棟）</t>
    <phoneticPr fontId="1"/>
  </si>
  <si>
    <t>領域・医療機関機能別の理学療法管理・運営の実際（技術編４）（小児施設）</t>
    <phoneticPr fontId="1"/>
  </si>
  <si>
    <t>領域・医療機関機能別の理学療法管理・運営の実際（技術編５）（訪問理学療法）</t>
    <phoneticPr fontId="1"/>
  </si>
  <si>
    <t>領域・医療機関機能別の理学療法管理・運営の実際（技術編６）（通所施設）</t>
    <phoneticPr fontId="1"/>
  </si>
  <si>
    <t>領域・医療機関機能別の理学療法管理・運営の実際（技術編７）（介護保険施設）</t>
    <phoneticPr fontId="1"/>
  </si>
  <si>
    <t>災害・緊急時の避難所における理学療法管理・運営の実際（技術編８）</t>
    <rPh sb="24" eb="26">
      <t>ジッサイ</t>
    </rPh>
    <phoneticPr fontId="1"/>
  </si>
  <si>
    <t>学校教育の実際（技術編１）（授業設計の実際）</t>
    <phoneticPr fontId="1"/>
  </si>
  <si>
    <t>学校教育の実際（技術編２）（講義法の実際）</t>
    <phoneticPr fontId="1"/>
  </si>
  <si>
    <t>学校教育の実際（技術編３）（アクティブラーニングの実際）</t>
    <phoneticPr fontId="1"/>
  </si>
  <si>
    <t>学校教育の実際（技術編４）（学習評価の実際）</t>
    <phoneticPr fontId="1"/>
  </si>
  <si>
    <t>学校教育の実際（技術編５）（研究指導の実際）</t>
    <phoneticPr fontId="1"/>
  </si>
  <si>
    <t>学校教育の実際（技術編６）（授業改善の実際）</t>
    <phoneticPr fontId="1"/>
  </si>
  <si>
    <t>学校教育の実際（技術編７）（臨床実習の意義）</t>
    <phoneticPr fontId="1"/>
  </si>
  <si>
    <t>学校教育の実際（技術編８）（障害学生支援の実際）</t>
    <phoneticPr fontId="1"/>
  </si>
  <si>
    <t>2025年8月1日版</t>
    <rPh sb="4" eb="5">
      <t>ネン</t>
    </rPh>
    <rPh sb="6" eb="7">
      <t>ツキ</t>
    </rPh>
    <rPh sb="8" eb="9">
      <t>ニチ</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</si>
</sst>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明朝"/>
      <family val="1"/>
      <charset val="128"/>
    </font>
    <font>
      <sz val="16"/>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11"/>
      <color rgb="FF000000"/>
      <name val="ＭＳ Ｐゴシック"/>
      <family val="3"/>
      <charset val="128"/>
      <scheme val="major"/>
    </font>
    <font>
      <sz val="10"/>
      <color theme="1"/>
      <name val="ＭＳ Ｐゴシック"/>
      <family val="2"/>
      <charset val="128"/>
      <scheme val="minor"/>
    </font>
    <font>
      <sz val="10"/>
      <name val="ＭＳ 明朝"/>
      <family val="1"/>
      <charset val="128"/>
    </font>
    <font>
      <sz val="11"/>
      <name val="ＭＳ 明朝"/>
      <family val="1"/>
      <charset val="128"/>
    </font>
    <font>
      <sz val="11"/>
      <name val="ＭＳ Ｐゴシック"/>
      <family val="3"/>
      <charset val="128"/>
      <scheme val="minor"/>
    </font>
    <font>
      <sz val="11"/>
      <color theme="1"/>
      <name val="ＭＳ Ｐゴシック"/>
      <family val="3"/>
      <charset val="128"/>
    </font>
    <font>
      <sz val="11"/>
      <color theme="1"/>
      <name val="ＭＳ Ｐゴシック"/>
      <family val="2"/>
      <charset val="128"/>
      <scheme val="minor"/>
    </font>
    <font>
      <b/>
      <sz val="12"/>
      <name val="ＭＳ 明朝"/>
      <family val="1"/>
      <charset val="128"/>
    </font>
    <font>
      <sz val="9"/>
      <name val="ＭＳ 明朝"/>
      <family val="1"/>
      <charset val="128"/>
    </font>
    <font>
      <b/>
      <sz val="11"/>
      <color theme="0"/>
      <name val="ＭＳ 明朝"/>
      <family val="1"/>
      <charset val="128"/>
    </font>
    <font>
      <b/>
      <sz val="11"/>
      <color rgb="FFFFFF00"/>
      <name val="ＭＳ 明朝"/>
      <family val="1"/>
      <charset val="128"/>
    </font>
    <font>
      <b/>
      <u/>
      <sz val="11"/>
      <color rgb="FFFFFF00"/>
      <name val="ＭＳ 明朝"/>
      <family val="1"/>
      <charset val="128"/>
    </font>
    <font>
      <sz val="11"/>
      <color rgb="FF006100"/>
      <name val="ＭＳ Ｐゴシック"/>
      <family val="2"/>
      <charset val="128"/>
      <scheme val="minor"/>
    </font>
    <font>
      <sz val="11"/>
      <color rgb="FFFF0000"/>
      <name val="ＭＳ Ｐゴシック"/>
      <family val="2"/>
      <charset val="128"/>
      <scheme val="minor"/>
    </font>
    <font>
      <sz val="12"/>
      <name val="ＭＳ Ｐゴシック"/>
      <family val="2"/>
      <charset val="128"/>
      <scheme val="minor"/>
    </font>
    <font>
      <sz val="11"/>
      <name val="ＭＳ Ｐゴシック"/>
      <family val="2"/>
      <charset val="128"/>
      <scheme val="minor"/>
    </font>
    <font>
      <b/>
      <u/>
      <sz val="12"/>
      <color rgb="FFFF0000"/>
      <name val="ＭＳ Ｐゴシック"/>
      <family val="3"/>
      <charset val="128"/>
      <scheme val="minor"/>
    </font>
    <font>
      <u/>
      <sz val="11"/>
      <color rgb="FFFF0000"/>
      <name val="ＭＳ Ｐゴシック"/>
      <family val="3"/>
      <charset val="128"/>
      <scheme val="minor"/>
    </font>
    <font>
      <u/>
      <sz val="11"/>
      <color rgb="FFFF0000"/>
      <name val="ＭＳ Ｐゴシック"/>
      <family val="2"/>
      <charset val="128"/>
      <scheme val="minor"/>
    </font>
    <font>
      <b/>
      <u/>
      <sz val="11"/>
      <color rgb="FFFF0000"/>
      <name val="ＭＳ Ｐゴシック"/>
      <family val="3"/>
      <charset val="128"/>
      <scheme val="minor"/>
    </font>
    <font>
      <u/>
      <sz val="12"/>
      <color theme="1"/>
      <name val="ＭＳ Ｐゴシック"/>
      <family val="3"/>
      <charset val="128"/>
      <scheme val="minor"/>
    </font>
    <font>
      <u/>
      <sz val="12"/>
      <name val="ＭＳ Ｐゴシック"/>
      <family val="3"/>
      <charset val="128"/>
      <scheme val="minor"/>
    </font>
    <font>
      <u/>
      <sz val="11"/>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明朝"/>
      <family val="1"/>
      <charset val="128"/>
    </font>
    <font>
      <sz val="9"/>
      <name val="ＭＳ Ｐゴシック"/>
      <family val="2"/>
      <charset val="128"/>
      <scheme val="minor"/>
    </font>
    <font>
      <b/>
      <sz val="11"/>
      <color rgb="FFFF0000"/>
      <name val="ＭＳ Ｐゴシック"/>
      <family val="3"/>
      <charset val="128"/>
      <scheme val="minor"/>
    </font>
    <font>
      <b/>
      <sz val="10"/>
      <name val="ＭＳ 明朝"/>
      <family val="1"/>
      <charset val="128"/>
    </font>
    <font>
      <b/>
      <u/>
      <sz val="10"/>
      <name val="ＭＳ 明朝"/>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C6EFCE"/>
      </patternFill>
    </fill>
    <fill>
      <patternFill patternType="solid">
        <fgColor theme="5" tint="0.79998168889431442"/>
        <bgColor indexed="64"/>
      </patternFill>
    </fill>
    <fill>
      <patternFill patternType="solid">
        <fgColor theme="1"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s>
  <cellStyleXfs count="13">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29" fillId="8" borderId="0" applyNumberFormat="0" applyBorder="0" applyAlignment="0" applyProtection="0">
      <alignment vertical="center"/>
    </xf>
  </cellStyleXfs>
  <cellXfs count="295">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2" fillId="0" borderId="1" xfId="0" applyFont="1" applyBorder="1">
      <alignment vertical="center"/>
    </xf>
    <xf numFmtId="0" fontId="2" fillId="0" borderId="0" xfId="1">
      <alignmen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1" applyAlignment="1">
      <alignment horizontal="center" vertical="center"/>
    </xf>
    <xf numFmtId="0" fontId="2" fillId="0" borderId="1" xfId="0" applyFont="1" applyBorder="1" applyAlignment="1">
      <alignment vertical="center" wrapText="1"/>
    </xf>
    <xf numFmtId="0" fontId="11" fillId="0" borderId="0" xfId="0" applyFont="1">
      <alignment vertical="center"/>
    </xf>
    <xf numFmtId="0" fontId="0" fillId="0" borderId="0" xfId="0" applyAlignment="1">
      <alignment horizontal="center" vertical="center"/>
    </xf>
    <xf numFmtId="0" fontId="13" fillId="0" borderId="0" xfId="0" applyFont="1" applyAlignment="1">
      <alignment horizontal="left" vertical="center"/>
    </xf>
    <xf numFmtId="0" fontId="10" fillId="3" borderId="10" xfId="0" applyFont="1" applyFill="1" applyBorder="1" applyAlignment="1">
      <alignment horizontal="center" vertical="center" wrapText="1"/>
    </xf>
    <xf numFmtId="0" fontId="1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4" borderId="1" xfId="0" applyFont="1" applyFill="1" applyBorder="1" applyAlignment="1">
      <alignment vertical="center" wrapText="1"/>
    </xf>
    <xf numFmtId="0" fontId="17" fillId="4" borderId="12" xfId="0" applyFont="1" applyFill="1" applyBorder="1" applyAlignment="1">
      <alignment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17" fillId="4" borderId="3" xfId="0" applyFont="1" applyFill="1" applyBorder="1" applyAlignment="1">
      <alignment vertical="center" wrapText="1"/>
    </xf>
    <xf numFmtId="0" fontId="15" fillId="3" borderId="1" xfId="0" applyFont="1" applyFill="1" applyBorder="1" applyAlignment="1">
      <alignment horizontal="center" vertical="center"/>
    </xf>
    <xf numFmtId="0" fontId="0" fillId="0" borderId="4" xfId="0" applyBorder="1" applyAlignment="1">
      <alignment horizontal="center" vertical="center"/>
    </xf>
    <xf numFmtId="55" fontId="19" fillId="0" borderId="12" xfId="11" applyNumberFormat="1" applyFont="1" applyBorder="1" applyAlignment="1">
      <alignment horizontal="center" vertical="center"/>
    </xf>
    <xf numFmtId="55" fontId="19" fillId="0" borderId="13" xfId="11" applyNumberFormat="1" applyFont="1" applyBorder="1" applyAlignment="1">
      <alignment horizontal="center" vertical="center"/>
    </xf>
    <xf numFmtId="55" fontId="19" fillId="0" borderId="0" xfId="11" applyNumberFormat="1" applyFont="1" applyAlignment="1">
      <alignment horizontal="center" vertical="center"/>
    </xf>
    <xf numFmtId="0" fontId="19" fillId="0" borderId="17" xfId="11" applyFont="1" applyBorder="1" applyAlignment="1">
      <alignment horizontal="center" vertical="center"/>
    </xf>
    <xf numFmtId="55" fontId="19" fillId="0" borderId="3" xfId="11" applyNumberFormat="1" applyFont="1" applyBorder="1" applyAlignment="1">
      <alignment horizontal="center" vertical="center"/>
    </xf>
    <xf numFmtId="55" fontId="19" fillId="0" borderId="6" xfId="11" applyNumberFormat="1" applyFont="1" applyBorder="1" applyAlignment="1">
      <alignment horizontal="center"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16" fillId="3" borderId="1" xfId="0" applyFont="1" applyFill="1" applyBorder="1" applyAlignment="1">
      <alignment horizontal="center" vertical="center" wrapText="1"/>
    </xf>
    <xf numFmtId="0" fontId="12" fillId="5" borderId="11" xfId="0" applyFont="1" applyFill="1" applyBorder="1" applyAlignment="1">
      <alignment horizontal="center" vertical="center"/>
    </xf>
    <xf numFmtId="0" fontId="21" fillId="0" borderId="1" xfId="0" applyFont="1" applyBorder="1">
      <alignment vertical="center"/>
    </xf>
    <xf numFmtId="0" fontId="21" fillId="0" borderId="1" xfId="0" applyFont="1" applyBorder="1" applyAlignment="1">
      <alignment vertical="center" wrapText="1"/>
    </xf>
    <xf numFmtId="0" fontId="2" fillId="0" borderId="1" xfId="0" applyFont="1" applyBorder="1" applyAlignment="1">
      <alignment vertical="center" shrinkToFit="1"/>
    </xf>
    <xf numFmtId="0" fontId="23" fillId="0" borderId="0" xfId="0" applyFont="1">
      <alignment vertical="center"/>
    </xf>
    <xf numFmtId="0" fontId="20" fillId="0" borderId="5" xfId="11" applyFont="1" applyBorder="1" applyAlignment="1">
      <alignment horizontal="center" vertical="center"/>
    </xf>
    <xf numFmtId="0" fontId="19" fillId="0" borderId="12" xfId="11" applyFont="1" applyBorder="1" applyAlignment="1">
      <alignment horizontal="right" vertical="center"/>
    </xf>
    <xf numFmtId="0" fontId="19" fillId="0" borderId="0" xfId="11" applyFont="1" applyAlignment="1">
      <alignment horizontal="right" vertical="center"/>
    </xf>
    <xf numFmtId="0" fontId="19" fillId="0" borderId="3" xfId="11" applyFont="1" applyBorder="1" applyAlignment="1">
      <alignment horizontal="right" vertical="center"/>
    </xf>
    <xf numFmtId="55" fontId="20" fillId="0" borderId="12" xfId="11" applyNumberFormat="1" applyFont="1" applyBorder="1" applyAlignment="1">
      <alignment horizontal="center" vertical="center"/>
    </xf>
    <xf numFmtId="0" fontId="20" fillId="0" borderId="12" xfId="11" applyFont="1" applyBorder="1" applyAlignment="1">
      <alignment horizontal="right" vertical="center"/>
    </xf>
    <xf numFmtId="55" fontId="20" fillId="0" borderId="13" xfId="11" applyNumberFormat="1" applyFont="1" applyBorder="1" applyAlignment="1">
      <alignment horizontal="center" vertical="center"/>
    </xf>
    <xf numFmtId="55" fontId="20" fillId="0" borderId="0" xfId="11" applyNumberFormat="1" applyFont="1" applyAlignment="1">
      <alignment horizontal="center" vertical="center"/>
    </xf>
    <xf numFmtId="0" fontId="20" fillId="0" borderId="0" xfId="11" applyFont="1" applyAlignment="1">
      <alignment horizontal="right" vertical="center"/>
    </xf>
    <xf numFmtId="0" fontId="20" fillId="0" borderId="17" xfId="11" applyFont="1" applyBorder="1" applyAlignment="1">
      <alignment horizontal="center" vertical="center"/>
    </xf>
    <xf numFmtId="55" fontId="20" fillId="0" borderId="3" xfId="11" applyNumberFormat="1" applyFont="1" applyBorder="1" applyAlignment="1">
      <alignment horizontal="center" vertical="center"/>
    </xf>
    <xf numFmtId="0" fontId="20" fillId="0" borderId="3" xfId="11" applyFont="1" applyBorder="1" applyAlignment="1">
      <alignment horizontal="right" vertical="center"/>
    </xf>
    <xf numFmtId="55" fontId="20" fillId="0" borderId="6" xfId="11" applyNumberFormat="1" applyFont="1" applyBorder="1" applyAlignment="1">
      <alignment horizontal="center" vertical="center"/>
    </xf>
    <xf numFmtId="0" fontId="0" fillId="0" borderId="16" xfId="0" applyBorder="1" applyAlignment="1">
      <alignment horizontal="left" vertical="center" wrapText="1"/>
    </xf>
    <xf numFmtId="0" fontId="0" fillId="0" borderId="5" xfId="0" applyBorder="1" applyAlignment="1">
      <alignment horizontal="left" vertical="center" wrapText="1"/>
    </xf>
    <xf numFmtId="55" fontId="19" fillId="0" borderId="17" xfId="11" applyNumberFormat="1" applyFont="1" applyBorder="1" applyAlignment="1">
      <alignment horizontal="center" vertical="center"/>
    </xf>
    <xf numFmtId="0" fontId="19" fillId="0" borderId="3" xfId="11" applyFont="1" applyBorder="1" applyAlignment="1">
      <alignment horizontal="left" vertical="center" shrinkToFit="1"/>
    </xf>
    <xf numFmtId="0" fontId="31" fillId="0" borderId="0" xfId="0" applyFont="1">
      <alignment vertical="center"/>
    </xf>
    <xf numFmtId="0" fontId="32" fillId="0" borderId="0" xfId="0" applyFont="1" applyAlignment="1">
      <alignment horizontal="center" vertical="center"/>
    </xf>
    <xf numFmtId="0" fontId="11" fillId="0" borderId="0" xfId="0" applyFont="1" applyAlignment="1">
      <alignment horizontal="center" vertical="center"/>
    </xf>
    <xf numFmtId="0" fontId="33" fillId="0" borderId="0" xfId="0" applyFont="1">
      <alignment vertical="center"/>
    </xf>
    <xf numFmtId="0" fontId="31" fillId="0" borderId="0" xfId="0" applyFont="1" applyAlignment="1">
      <alignment horizontal="left" vertical="center"/>
    </xf>
    <xf numFmtId="0" fontId="13" fillId="0" borderId="0" xfId="0" applyFont="1" applyAlignment="1">
      <alignment horizontal="center" vertical="center"/>
    </xf>
    <xf numFmtId="0" fontId="34" fillId="0" borderId="0" xfId="0" applyFont="1" applyAlignment="1">
      <alignment horizontal="lef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0" fillId="0" borderId="0" xfId="0" applyFont="1" applyAlignment="1">
      <alignment horizontal="left" vertical="center"/>
    </xf>
    <xf numFmtId="0" fontId="21" fillId="0" borderId="1" xfId="11" applyFont="1" applyBorder="1" applyAlignment="1">
      <alignment horizontal="center" vertical="center" wrapText="1"/>
    </xf>
    <xf numFmtId="0" fontId="21" fillId="9" borderId="30" xfId="11" applyFont="1" applyFill="1" applyBorder="1" applyAlignment="1">
      <alignment horizontal="center" vertical="center"/>
    </xf>
    <xf numFmtId="0" fontId="21" fillId="9" borderId="30" xfId="11" applyFont="1" applyFill="1" applyBorder="1" applyAlignment="1">
      <alignment horizontal="center" vertical="center" wrapText="1"/>
    </xf>
    <xf numFmtId="0" fontId="41" fillId="9" borderId="30" xfId="11" applyFont="1" applyFill="1" applyBorder="1" applyAlignment="1">
      <alignment horizontal="center" vertical="center" wrapText="1"/>
    </xf>
    <xf numFmtId="0" fontId="21" fillId="3" borderId="30" xfId="11" applyFont="1" applyFill="1" applyBorder="1" applyAlignment="1">
      <alignment horizontal="center" vertical="center" wrapText="1"/>
    </xf>
    <xf numFmtId="0" fontId="21" fillId="3" borderId="30" xfId="11" applyFont="1" applyFill="1" applyBorder="1" applyAlignment="1">
      <alignment horizontal="center" vertical="center"/>
    </xf>
    <xf numFmtId="0" fontId="16" fillId="3" borderId="30" xfId="0" applyFont="1" applyFill="1" applyBorder="1" applyAlignment="1">
      <alignment horizontal="center" vertical="center"/>
    </xf>
    <xf numFmtId="0" fontId="16" fillId="3" borderId="30" xfId="0" applyFont="1" applyFill="1" applyBorder="1" applyAlignment="1">
      <alignment horizontal="center" vertical="center" wrapText="1"/>
    </xf>
    <xf numFmtId="0" fontId="42" fillId="0" borderId="0" xfId="0" applyFont="1" applyAlignment="1">
      <alignment horizontal="center" vertical="center"/>
    </xf>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5" fillId="0" borderId="5" xfId="11" applyBorder="1" applyAlignment="1">
      <alignment horizontal="left" vertical="center"/>
    </xf>
    <xf numFmtId="0" fontId="17" fillId="4" borderId="5" xfId="0" applyFont="1" applyFill="1" applyBorder="1" applyAlignment="1">
      <alignment horizontal="center" vertical="center" wrapText="1"/>
    </xf>
    <xf numFmtId="0" fontId="5" fillId="0" borderId="5" xfId="11" applyBorder="1" applyAlignment="1">
      <alignment horizontal="center" vertical="center"/>
    </xf>
    <xf numFmtId="0" fontId="5" fillId="0" borderId="5" xfId="11" applyBorder="1" applyAlignment="1">
      <alignment horizontal="left" vertical="center" wrapText="1"/>
    </xf>
    <xf numFmtId="0" fontId="5" fillId="0" borderId="1" xfId="11" applyBorder="1" applyAlignment="1">
      <alignment horizontal="left" vertical="center"/>
    </xf>
    <xf numFmtId="14" fontId="5" fillId="0" borderId="1" xfId="11" applyNumberFormat="1" applyBorder="1" applyAlignment="1">
      <alignment horizontal="left" vertical="center"/>
    </xf>
    <xf numFmtId="0" fontId="5" fillId="0" borderId="1" xfId="11" applyBorder="1" applyAlignment="1">
      <alignment horizontal="left" vertical="center" wrapText="1"/>
    </xf>
    <xf numFmtId="0" fontId="21" fillId="0" borderId="12" xfId="0" applyFont="1" applyBorder="1" applyAlignment="1">
      <alignment horizontal="center" vertical="center" wrapText="1"/>
    </xf>
    <xf numFmtId="0" fontId="17" fillId="4" borderId="10" xfId="0" applyFont="1" applyFill="1" applyBorder="1" applyAlignment="1">
      <alignment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0" xfId="0" applyFont="1" applyAlignment="1">
      <alignment horizontal="center" vertical="center" wrapText="1"/>
    </xf>
    <xf numFmtId="0" fontId="21" fillId="0" borderId="3" xfId="0" applyFont="1" applyBorder="1" applyAlignment="1">
      <alignment horizontal="left" vertical="center" wrapText="1"/>
    </xf>
    <xf numFmtId="0" fontId="32" fillId="0" borderId="3" xfId="0" applyFont="1" applyBorder="1" applyAlignment="1">
      <alignment horizontal="center" vertical="center"/>
    </xf>
    <xf numFmtId="0" fontId="0" fillId="0" borderId="3" xfId="0" applyBorder="1">
      <alignment vertical="center"/>
    </xf>
    <xf numFmtId="0" fontId="0" fillId="0" borderId="6" xfId="0" applyBorder="1" applyAlignment="1">
      <alignment horizontal="center" vertical="center"/>
    </xf>
    <xf numFmtId="0" fontId="43" fillId="3" borderId="1" xfId="0" applyFont="1" applyFill="1" applyBorder="1" applyAlignment="1">
      <alignment horizontal="center" vertical="center" wrapText="1"/>
    </xf>
    <xf numFmtId="0" fontId="0" fillId="5" borderId="1" xfId="0" applyFill="1" applyBorder="1" applyAlignment="1">
      <alignment horizontal="center" vertical="center"/>
    </xf>
    <xf numFmtId="0" fontId="21" fillId="10" borderId="12" xfId="0" applyFont="1" applyFill="1" applyBorder="1" applyAlignment="1">
      <alignment horizontal="center" vertical="center" wrapText="1"/>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29" fillId="8" borderId="1" xfId="12"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left" vertical="center"/>
    </xf>
    <xf numFmtId="0" fontId="21" fillId="10" borderId="0" xfId="0" applyFont="1" applyFill="1" applyAlignment="1">
      <alignment horizontal="center" vertical="center" wrapText="1"/>
    </xf>
    <xf numFmtId="0" fontId="0" fillId="10" borderId="0" xfId="0" applyFill="1" applyAlignment="1">
      <alignment horizontal="center" vertical="center"/>
    </xf>
    <xf numFmtId="0" fontId="0" fillId="10" borderId="17" xfId="0" applyFill="1" applyBorder="1" applyAlignment="1">
      <alignment horizontal="center" vertical="center"/>
    </xf>
    <xf numFmtId="0" fontId="21" fillId="10" borderId="3"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6" xfId="0" applyFill="1" applyBorder="1" applyAlignment="1">
      <alignment horizontal="center" vertical="center"/>
    </xf>
    <xf numFmtId="0" fontId="21" fillId="0" borderId="0" xfId="0" applyFont="1">
      <alignment vertical="center"/>
    </xf>
    <xf numFmtId="0" fontId="0" fillId="0" borderId="2" xfId="0" applyBorder="1">
      <alignment vertical="center"/>
    </xf>
    <xf numFmtId="0" fontId="19" fillId="0" borderId="2" xfId="11" applyFont="1" applyBorder="1">
      <alignment vertical="center"/>
    </xf>
    <xf numFmtId="0" fontId="19" fillId="0" borderId="2" xfId="11" applyFont="1" applyBorder="1" applyAlignment="1">
      <alignment vertical="center" shrinkToFit="1"/>
    </xf>
    <xf numFmtId="0" fontId="19" fillId="0" borderId="18" xfId="11" applyFont="1" applyBorder="1">
      <alignment vertical="center"/>
    </xf>
    <xf numFmtId="0" fontId="19" fillId="0" borderId="19" xfId="11" applyFont="1" applyBorder="1" applyAlignment="1">
      <alignment horizontal="left" vertical="center" shrinkToFit="1"/>
    </xf>
    <xf numFmtId="55" fontId="19" fillId="0" borderId="19" xfId="11" applyNumberFormat="1" applyFont="1" applyBorder="1" applyAlignment="1">
      <alignment horizontal="center" vertical="center"/>
    </xf>
    <xf numFmtId="0" fontId="19" fillId="0" borderId="3" xfId="11" applyFont="1" applyBorder="1">
      <alignment vertical="center"/>
    </xf>
    <xf numFmtId="55" fontId="19" fillId="0" borderId="23" xfId="11" applyNumberFormat="1" applyFont="1" applyBorder="1" applyAlignment="1">
      <alignment horizontal="center" vertical="center"/>
    </xf>
    <xf numFmtId="0" fontId="19" fillId="0" borderId="12" xfId="11" applyFont="1" applyBorder="1">
      <alignment vertical="center"/>
    </xf>
    <xf numFmtId="0" fontId="19" fillId="0" borderId="0" xfId="11" applyFont="1" applyAlignment="1">
      <alignment horizontal="left" vertical="center" shrinkToFit="1"/>
    </xf>
    <xf numFmtId="55" fontId="19" fillId="0" borderId="20" xfId="11" applyNumberFormat="1" applyFont="1" applyBorder="1" applyAlignment="1">
      <alignment horizontal="center" vertical="center"/>
    </xf>
    <xf numFmtId="0" fontId="19" fillId="0" borderId="21" xfId="11" applyFont="1" applyBorder="1">
      <alignment vertical="center"/>
    </xf>
    <xf numFmtId="0" fontId="19" fillId="0" borderId="22" xfId="11" applyFont="1" applyBorder="1" applyAlignment="1">
      <alignment horizontal="left" vertical="center" shrinkToFit="1"/>
    </xf>
    <xf numFmtId="55" fontId="20" fillId="0" borderId="17" xfId="11" applyNumberFormat="1" applyFont="1" applyBorder="1" applyAlignment="1">
      <alignment horizontal="center" vertical="center"/>
    </xf>
    <xf numFmtId="0" fontId="0" fillId="2" borderId="0" xfId="0" applyFill="1">
      <alignmen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7" fillId="0" borderId="0" xfId="0" applyFont="1" applyAlignment="1">
      <alignment horizontal="center" vertical="center"/>
    </xf>
    <xf numFmtId="0" fontId="22" fillId="0" borderId="0" xfId="0" applyFont="1" applyAlignment="1">
      <alignment horizontal="right" vertical="center"/>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center" wrapText="1"/>
    </xf>
    <xf numFmtId="0" fontId="9" fillId="9" borderId="10" xfId="11" applyFont="1" applyFill="1" applyBorder="1" applyAlignment="1">
      <alignment horizontal="center" vertical="center"/>
    </xf>
    <xf numFmtId="0" fontId="9" fillId="9" borderId="2" xfId="11" applyFont="1" applyFill="1" applyBorder="1" applyAlignment="1">
      <alignment horizontal="center" vertical="center"/>
    </xf>
    <xf numFmtId="0" fontId="9" fillId="9" borderId="4" xfId="11" applyFont="1" applyFill="1" applyBorder="1" applyAlignment="1">
      <alignment horizontal="center" vertical="center"/>
    </xf>
    <xf numFmtId="0" fontId="9" fillId="3" borderId="1"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5" xfId="0" applyFont="1" applyBorder="1" applyAlignment="1">
      <alignment horizontal="left" vertical="center" wrapText="1"/>
    </xf>
    <xf numFmtId="0" fontId="21" fillId="0" borderId="1" xfId="0" applyFont="1" applyBorder="1" applyAlignment="1">
      <alignment horizontal="left" vertical="center" wrapText="1"/>
    </xf>
    <xf numFmtId="0" fontId="40" fillId="0" borderId="1" xfId="11" applyFont="1" applyBorder="1" applyAlignment="1">
      <alignment horizontal="center" vertical="center" wrapText="1"/>
    </xf>
    <xf numFmtId="0" fontId="40" fillId="0" borderId="30"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30" xfId="11" applyFont="1" applyBorder="1" applyAlignment="1">
      <alignment horizontal="center" vertical="center" wrapText="1"/>
    </xf>
    <xf numFmtId="0" fontId="2" fillId="5" borderId="3" xfId="0" applyFont="1" applyFill="1" applyBorder="1" applyAlignment="1">
      <alignment horizontal="left" vertical="center"/>
    </xf>
    <xf numFmtId="0" fontId="24" fillId="0" borderId="10"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20" fillId="0" borderId="7" xfId="11" applyFont="1" applyBorder="1" applyAlignment="1">
      <alignment horizontal="center" vertical="center"/>
    </xf>
    <xf numFmtId="0" fontId="19" fillId="0" borderId="14" xfId="11"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20" fillId="0" borderId="18" xfId="11"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0" fillId="0" borderId="5" xfId="11" applyFont="1" applyBorder="1" applyAlignment="1">
      <alignment horizontal="center" vertical="center"/>
    </xf>
    <xf numFmtId="0" fontId="19" fillId="0" borderId="21" xfId="11"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9" fillId="0" borderId="5" xfId="11" applyFont="1" applyBorder="1" applyAlignment="1">
      <alignment horizontal="center" vertical="center"/>
    </xf>
    <xf numFmtId="0" fontId="18" fillId="0" borderId="5" xfId="0" applyFont="1" applyBorder="1" applyAlignment="1">
      <alignment horizontal="center" vertical="center"/>
    </xf>
    <xf numFmtId="0" fontId="20" fillId="0" borderId="14" xfId="11" applyFont="1" applyBorder="1" applyAlignment="1">
      <alignment horizontal="center" vertical="center"/>
    </xf>
    <xf numFmtId="0" fontId="20" fillId="0" borderId="12" xfId="11" applyFont="1" applyBorder="1" applyAlignment="1">
      <alignment horizontal="center" vertical="center"/>
    </xf>
    <xf numFmtId="0" fontId="20" fillId="0" borderId="13" xfId="11" applyFont="1" applyBorder="1" applyAlignment="1">
      <alignment horizontal="center" vertical="center"/>
    </xf>
    <xf numFmtId="0" fontId="20" fillId="0" borderId="9" xfId="11" applyFont="1" applyBorder="1" applyAlignment="1">
      <alignment horizontal="center" vertical="center"/>
    </xf>
    <xf numFmtId="0" fontId="20" fillId="0" borderId="0" xfId="11" applyFont="1" applyAlignment="1">
      <alignment horizontal="center" vertical="center"/>
    </xf>
    <xf numFmtId="0" fontId="20" fillId="0" borderId="17" xfId="11" applyFont="1" applyBorder="1" applyAlignment="1">
      <alignment horizontal="center" vertical="center"/>
    </xf>
    <xf numFmtId="0" fontId="20" fillId="0" borderId="16" xfId="11" applyFont="1" applyBorder="1" applyAlignment="1">
      <alignment horizontal="center" vertical="center"/>
    </xf>
    <xf numFmtId="0" fontId="20" fillId="0" borderId="3" xfId="11" applyFont="1" applyBorder="1" applyAlignment="1">
      <alignment horizontal="center" vertical="center"/>
    </xf>
    <xf numFmtId="0" fontId="20" fillId="0" borderId="6" xfId="11"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26" xfId="0" applyFont="1" applyBorder="1" applyAlignment="1">
      <alignment horizontal="left" vertical="center"/>
    </xf>
    <xf numFmtId="0" fontId="19" fillId="0" borderId="9" xfId="11" applyFont="1" applyBorder="1" applyAlignment="1">
      <alignment horizontal="left" vertical="center" wrapText="1"/>
    </xf>
    <xf numFmtId="0" fontId="19" fillId="0" borderId="0" xfId="11" applyFont="1" applyAlignment="1">
      <alignment horizontal="left" vertical="center" wrapText="1"/>
    </xf>
    <xf numFmtId="0" fontId="19" fillId="0" borderId="9" xfId="11" applyFont="1" applyBorder="1" applyAlignment="1">
      <alignment horizontal="left" vertical="center"/>
    </xf>
    <xf numFmtId="0" fontId="19" fillId="0" borderId="0" xfId="11" applyFont="1" applyAlignment="1">
      <alignment horizontal="left" vertical="center"/>
    </xf>
    <xf numFmtId="0" fontId="19" fillId="0" borderId="17" xfId="11" applyFont="1" applyBorder="1" applyAlignment="1">
      <alignment horizontal="left" vertical="center"/>
    </xf>
    <xf numFmtId="0" fontId="20" fillId="0" borderId="14"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9" xfId="11" applyFont="1" applyBorder="1" applyAlignment="1">
      <alignment horizontal="center" vertical="center" wrapText="1"/>
    </xf>
    <xf numFmtId="0" fontId="20" fillId="0" borderId="0" xfId="11" applyFont="1" applyAlignment="1">
      <alignment horizontal="center" vertical="center" wrapText="1"/>
    </xf>
    <xf numFmtId="0" fontId="20" fillId="0" borderId="16" xfId="11" applyFont="1" applyBorder="1" applyAlignment="1">
      <alignment horizontal="center" vertical="center" wrapText="1"/>
    </xf>
    <xf numFmtId="0" fontId="20" fillId="0" borderId="3" xfId="11" applyFont="1" applyBorder="1" applyAlignment="1">
      <alignment horizontal="center" vertical="center" wrapText="1"/>
    </xf>
    <xf numFmtId="0" fontId="25" fillId="0" borderId="14" xfId="11" applyFont="1" applyBorder="1" applyAlignment="1">
      <alignment vertical="center" wrapText="1"/>
    </xf>
    <xf numFmtId="0" fontId="25" fillId="0" borderId="12" xfId="11" applyFont="1" applyBorder="1">
      <alignment vertical="center"/>
    </xf>
    <xf numFmtId="0" fontId="25" fillId="0" borderId="27" xfId="11" applyFont="1" applyBorder="1">
      <alignment vertical="center"/>
    </xf>
    <xf numFmtId="0" fontId="19" fillId="0" borderId="12" xfId="11" applyFont="1" applyBorder="1" applyAlignment="1">
      <alignment horizontal="left" vertical="center" wrapText="1"/>
    </xf>
    <xf numFmtId="0" fontId="19" fillId="0" borderId="12" xfId="11" applyFont="1" applyBorder="1" applyAlignment="1">
      <alignment horizontal="left" vertical="center"/>
    </xf>
    <xf numFmtId="0" fontId="19" fillId="0" borderId="13" xfId="11" applyFont="1" applyBorder="1" applyAlignment="1">
      <alignment horizontal="left" vertical="center"/>
    </xf>
    <xf numFmtId="0" fontId="25" fillId="0" borderId="9" xfId="11" applyFont="1" applyBorder="1" applyAlignment="1">
      <alignment vertical="center" wrapText="1"/>
    </xf>
    <xf numFmtId="0" fontId="25" fillId="0" borderId="0" xfId="11" applyFont="1">
      <alignment vertical="center"/>
    </xf>
    <xf numFmtId="0" fontId="25" fillId="0" borderId="28" xfId="11" applyFont="1" applyBorder="1">
      <alignment vertical="center"/>
    </xf>
    <xf numFmtId="0" fontId="19" fillId="0" borderId="17" xfId="11" applyFont="1" applyBorder="1" applyAlignment="1">
      <alignment horizontal="left" vertical="center" wrapText="1"/>
    </xf>
    <xf numFmtId="0" fontId="25" fillId="0" borderId="16" xfId="11" applyFont="1" applyBorder="1" applyAlignment="1">
      <alignment vertical="center" wrapText="1"/>
    </xf>
    <xf numFmtId="0" fontId="25" fillId="0" borderId="3" xfId="11" applyFont="1" applyBorder="1">
      <alignment vertical="center"/>
    </xf>
    <xf numFmtId="0" fontId="19" fillId="0" borderId="29" xfId="11" applyFont="1" applyBorder="1" applyAlignment="1">
      <alignment horizontal="left" vertical="center" wrapText="1"/>
    </xf>
    <xf numFmtId="0" fontId="19" fillId="0" borderId="3" xfId="11" applyFont="1" applyBorder="1" applyAlignment="1">
      <alignment horizontal="left" vertical="center"/>
    </xf>
    <xf numFmtId="0" fontId="19" fillId="0" borderId="6" xfId="11" applyFont="1" applyBorder="1" applyAlignment="1">
      <alignment horizontal="left" vertical="center"/>
    </xf>
    <xf numFmtId="0" fontId="19" fillId="0" borderId="16" xfId="11" applyFont="1" applyBorder="1" applyAlignment="1">
      <alignment horizontal="right" vertical="center"/>
    </xf>
    <xf numFmtId="0" fontId="19" fillId="0" borderId="3" xfId="11" applyFont="1" applyBorder="1" applyAlignment="1">
      <alignment horizontal="right" vertical="center"/>
    </xf>
    <xf numFmtId="0" fontId="19" fillId="0" borderId="5" xfId="11" applyFont="1" applyBorder="1" applyAlignment="1">
      <alignment horizontal="left" vertical="center" shrinkToFit="1"/>
    </xf>
    <xf numFmtId="0" fontId="26" fillId="6" borderId="10" xfId="11" applyFont="1" applyFill="1" applyBorder="1" applyAlignment="1">
      <alignment horizontal="center" vertical="center"/>
    </xf>
    <xf numFmtId="0" fontId="26" fillId="6" borderId="2" xfId="11" applyFont="1" applyFill="1" applyBorder="1" applyAlignment="1">
      <alignment horizontal="center" vertical="center"/>
    </xf>
    <xf numFmtId="0" fontId="26" fillId="6" borderId="3" xfId="11" applyFont="1" applyFill="1" applyBorder="1" applyAlignment="1">
      <alignment horizontal="center" vertical="center"/>
    </xf>
    <xf numFmtId="0" fontId="26" fillId="6" borderId="6" xfId="11" applyFont="1" applyFill="1" applyBorder="1" applyAlignment="1">
      <alignment horizontal="center" vertical="center"/>
    </xf>
    <xf numFmtId="0" fontId="19" fillId="0" borderId="10" xfId="11" applyFont="1" applyBorder="1" applyAlignment="1">
      <alignment horizontal="center" vertical="center"/>
    </xf>
    <xf numFmtId="0" fontId="19" fillId="0" borderId="2" xfId="11" applyFont="1" applyBorder="1" applyAlignment="1">
      <alignment horizontal="center" vertical="center"/>
    </xf>
    <xf numFmtId="0" fontId="19" fillId="0" borderId="10" xfId="11" applyFont="1" applyBorder="1" applyAlignment="1">
      <alignment horizontal="center" vertical="center" shrinkToFit="1"/>
    </xf>
    <xf numFmtId="0" fontId="19" fillId="0" borderId="2" xfId="11" applyFont="1" applyBorder="1" applyAlignment="1">
      <alignment horizontal="center" vertical="center" shrinkToFit="1"/>
    </xf>
    <xf numFmtId="0" fontId="19" fillId="0" borderId="4" xfId="11" applyFont="1" applyBorder="1" applyAlignment="1">
      <alignment horizontal="center" vertical="center" shrinkToFit="1"/>
    </xf>
    <xf numFmtId="0" fontId="20" fillId="0" borderId="10" xfId="11" applyFont="1" applyBorder="1" applyAlignment="1">
      <alignment horizontal="center" vertical="center"/>
    </xf>
    <xf numFmtId="0" fontId="20" fillId="0" borderId="2" xfId="11" applyFont="1" applyBorder="1" applyAlignment="1">
      <alignment horizontal="center" vertical="center"/>
    </xf>
    <xf numFmtId="0" fontId="20" fillId="0" borderId="4" xfId="11" applyFont="1" applyBorder="1" applyAlignment="1">
      <alignment horizontal="center" vertical="center"/>
    </xf>
    <xf numFmtId="0" fontId="20" fillId="0" borderId="1" xfId="11" applyFont="1" applyBorder="1" applyAlignment="1">
      <alignment horizontal="center" vertical="center"/>
    </xf>
    <xf numFmtId="0" fontId="19" fillId="0" borderId="14" xfId="11" applyFont="1" applyBorder="1" applyAlignment="1">
      <alignment horizontal="right" vertical="center"/>
    </xf>
    <xf numFmtId="0" fontId="19" fillId="0" borderId="12" xfId="11" applyFont="1" applyBorder="1" applyAlignment="1">
      <alignment horizontal="right" vertical="center"/>
    </xf>
    <xf numFmtId="0" fontId="19" fillId="0" borderId="7" xfId="11" applyFont="1" applyBorder="1" applyAlignment="1">
      <alignment horizontal="left" vertical="center" shrinkToFit="1"/>
    </xf>
    <xf numFmtId="0" fontId="19" fillId="0" borderId="9" xfId="11" applyFont="1" applyBorder="1" applyAlignment="1">
      <alignment horizontal="right" vertical="center"/>
    </xf>
    <xf numFmtId="0" fontId="19" fillId="0" borderId="0" xfId="11" applyFont="1" applyAlignment="1">
      <alignment horizontal="right" vertical="center"/>
    </xf>
    <xf numFmtId="0" fontId="19" fillId="0" borderId="8" xfId="11" applyFont="1" applyBorder="1" applyAlignment="1">
      <alignment horizontal="left" vertical="center" shrinkToFit="1"/>
    </xf>
    <xf numFmtId="0" fontId="19" fillId="0" borderId="34" xfId="11" applyFont="1" applyBorder="1" applyAlignment="1">
      <alignment horizontal="center" vertical="center" shrinkToFit="1"/>
    </xf>
    <xf numFmtId="0" fontId="19" fillId="0" borderId="35" xfId="11" applyFont="1" applyBorder="1" applyAlignment="1">
      <alignment horizontal="center" vertical="center" shrinkToFit="1"/>
    </xf>
    <xf numFmtId="0" fontId="19" fillId="0" borderId="36" xfId="11" applyFont="1" applyBorder="1" applyAlignment="1">
      <alignment horizontal="center" vertical="center" shrinkToFit="1"/>
    </xf>
    <xf numFmtId="0" fontId="19" fillId="0" borderId="12" xfId="11" applyFont="1" applyBorder="1" applyAlignment="1">
      <alignment horizontal="center" vertical="center"/>
    </xf>
    <xf numFmtId="0" fontId="19" fillId="0" borderId="13" xfId="11" applyFont="1" applyBorder="1" applyAlignment="1">
      <alignment horizontal="center" vertical="center"/>
    </xf>
    <xf numFmtId="0" fontId="19" fillId="0" borderId="3" xfId="11" applyFont="1" applyBorder="1" applyAlignment="1">
      <alignment horizontal="center" vertical="center"/>
    </xf>
    <xf numFmtId="0" fontId="19" fillId="0" borderId="6" xfId="11" applyFont="1" applyBorder="1" applyAlignment="1">
      <alignment horizontal="center" vertical="center"/>
    </xf>
    <xf numFmtId="0" fontId="19" fillId="0" borderId="37" xfId="11" applyFont="1" applyBorder="1" applyAlignment="1">
      <alignment horizontal="center" vertical="center" shrinkToFit="1"/>
    </xf>
    <xf numFmtId="0" fontId="19" fillId="0" borderId="19" xfId="11" applyFont="1" applyBorder="1" applyAlignment="1">
      <alignment horizontal="center" vertical="center" shrinkToFit="1"/>
    </xf>
    <xf numFmtId="0" fontId="19" fillId="0" borderId="5" xfId="11" applyFont="1" applyBorder="1" applyAlignment="1">
      <alignment horizontal="center" vertical="center" shrinkToFit="1"/>
    </xf>
    <xf numFmtId="0" fontId="19" fillId="0" borderId="3" xfId="11" applyFont="1" applyBorder="1" applyAlignment="1">
      <alignment horizontal="center" vertical="center" shrinkToFit="1"/>
    </xf>
    <xf numFmtId="0" fontId="26" fillId="6" borderId="4" xfId="11" applyFont="1" applyFill="1" applyBorder="1" applyAlignment="1">
      <alignment horizontal="center" vertical="center"/>
    </xf>
    <xf numFmtId="0" fontId="20" fillId="0" borderId="14" xfId="11" applyFont="1" applyBorder="1" applyAlignment="1">
      <alignment horizontal="right" vertical="center"/>
    </xf>
    <xf numFmtId="0" fontId="20" fillId="0" borderId="12" xfId="11" applyFont="1" applyBorder="1" applyAlignment="1">
      <alignment horizontal="right" vertical="center"/>
    </xf>
    <xf numFmtId="0" fontId="20" fillId="0" borderId="7" xfId="11" applyFont="1" applyBorder="1" applyAlignment="1">
      <alignment horizontal="left" vertical="center" shrinkToFit="1"/>
    </xf>
    <xf numFmtId="0" fontId="20" fillId="0" borderId="9" xfId="11" applyFont="1" applyBorder="1" applyAlignment="1">
      <alignment horizontal="right" vertical="center"/>
    </xf>
    <xf numFmtId="0" fontId="20" fillId="0" borderId="0" xfId="11" applyFont="1" applyAlignment="1">
      <alignment horizontal="right" vertical="center"/>
    </xf>
    <xf numFmtId="0" fontId="20" fillId="0" borderId="8" xfId="11" applyFont="1" applyBorder="1" applyAlignment="1">
      <alignment horizontal="left" vertical="center" shrinkToFit="1"/>
    </xf>
    <xf numFmtId="0" fontId="19" fillId="0" borderId="14" xfId="11" applyFont="1" applyBorder="1" applyAlignment="1">
      <alignment horizontal="center" vertical="center"/>
    </xf>
    <xf numFmtId="0" fontId="19" fillId="0" borderId="16" xfId="11" applyFont="1" applyBorder="1" applyAlignment="1">
      <alignment horizontal="center" vertical="center"/>
    </xf>
    <xf numFmtId="0" fontId="19" fillId="0" borderId="12" xfId="11" applyFont="1" applyBorder="1" applyAlignment="1">
      <alignment horizontal="center" vertical="center" shrinkToFit="1"/>
    </xf>
    <xf numFmtId="0" fontId="19" fillId="0" borderId="22" xfId="11" applyFont="1" applyBorder="1" applyAlignment="1">
      <alignment horizontal="center" vertical="center" shrinkToFit="1"/>
    </xf>
    <xf numFmtId="0" fontId="20" fillId="0" borderId="16" xfId="11" applyFont="1" applyBorder="1" applyAlignment="1">
      <alignment horizontal="right" vertical="center"/>
    </xf>
    <xf numFmtId="0" fontId="20" fillId="0" borderId="3" xfId="11" applyFont="1" applyBorder="1" applyAlignment="1">
      <alignment horizontal="right" vertical="center"/>
    </xf>
    <xf numFmtId="0" fontId="20" fillId="0" borderId="5" xfId="11" applyFont="1" applyBorder="1" applyAlignment="1">
      <alignment horizontal="right" vertical="center" shrinkToFit="1"/>
    </xf>
    <xf numFmtId="0" fontId="26" fillId="6" borderId="10" xfId="11" applyFont="1" applyFill="1" applyBorder="1" applyAlignment="1">
      <alignment horizontal="center" vertical="center" wrapText="1"/>
    </xf>
    <xf numFmtId="0" fontId="45" fillId="7" borderId="10" xfId="11" applyFont="1" applyFill="1" applyBorder="1" applyAlignment="1">
      <alignment horizontal="left" vertical="center" wrapText="1"/>
    </xf>
    <xf numFmtId="0" fontId="45" fillId="7" borderId="2" xfId="11" applyFont="1" applyFill="1" applyBorder="1" applyAlignment="1">
      <alignment horizontal="left" vertical="center"/>
    </xf>
    <xf numFmtId="0" fontId="45" fillId="7" borderId="4" xfId="11" applyFont="1" applyFill="1" applyBorder="1" applyAlignment="1">
      <alignment horizontal="left" vertical="center"/>
    </xf>
    <xf numFmtId="0" fontId="45" fillId="7" borderId="2" xfId="11" applyFont="1" applyFill="1" applyBorder="1" applyAlignment="1">
      <alignment horizontal="left" vertical="center" wrapText="1"/>
    </xf>
    <xf numFmtId="0" fontId="45" fillId="7" borderId="4" xfId="11" applyFont="1" applyFill="1" applyBorder="1" applyAlignment="1">
      <alignment horizontal="left" vertical="center" wrapText="1"/>
    </xf>
    <xf numFmtId="55" fontId="19" fillId="0" borderId="9" xfId="11" applyNumberFormat="1" applyFont="1" applyBorder="1" applyAlignment="1">
      <alignment horizontal="center" vertical="center"/>
    </xf>
    <xf numFmtId="55" fontId="19" fillId="0" borderId="0" xfId="11" applyNumberFormat="1" applyFont="1" applyAlignment="1">
      <alignment horizontal="center" vertical="center"/>
    </xf>
    <xf numFmtId="55" fontId="19" fillId="0" borderId="17" xfId="11" applyNumberFormat="1" applyFont="1" applyBorder="1" applyAlignment="1">
      <alignment horizontal="center" vertical="center"/>
    </xf>
    <xf numFmtId="55" fontId="19" fillId="0" borderId="14" xfId="11" applyNumberFormat="1" applyFont="1" applyBorder="1" applyAlignment="1">
      <alignment horizontal="center" vertical="center"/>
    </xf>
    <xf numFmtId="55" fontId="19" fillId="0" borderId="12" xfId="11" applyNumberFormat="1" applyFont="1" applyBorder="1" applyAlignment="1">
      <alignment horizontal="center" vertical="center"/>
    </xf>
    <xf numFmtId="55" fontId="19" fillId="0" borderId="13" xfId="11" applyNumberFormat="1" applyFont="1" applyBorder="1" applyAlignment="1">
      <alignment horizontal="center" vertical="center"/>
    </xf>
    <xf numFmtId="0" fontId="19" fillId="0" borderId="9" xfId="11" applyFont="1" applyBorder="1" applyAlignment="1">
      <alignment horizontal="center" vertical="center"/>
    </xf>
    <xf numFmtId="0" fontId="19" fillId="0" borderId="0" xfId="11" applyFont="1" applyAlignment="1">
      <alignment horizontal="center" vertical="center"/>
    </xf>
    <xf numFmtId="0" fontId="19" fillId="0" borderId="17" xfId="11" applyFont="1" applyBorder="1" applyAlignment="1">
      <alignment horizontal="center" vertical="center"/>
    </xf>
    <xf numFmtId="0" fontId="19" fillId="0" borderId="16" xfId="11" applyFont="1" applyBorder="1" applyAlignment="1">
      <alignment horizontal="left" vertical="center" shrinkToFit="1"/>
    </xf>
    <xf numFmtId="0" fontId="19" fillId="0" borderId="3" xfId="11" applyFont="1" applyBorder="1" applyAlignment="1">
      <alignment horizontal="left" vertical="center" shrinkToFit="1"/>
    </xf>
    <xf numFmtId="0" fontId="19" fillId="0" borderId="6" xfId="11" applyFont="1" applyBorder="1" applyAlignment="1">
      <alignment horizontal="left" vertical="center" shrinkToFit="1"/>
    </xf>
    <xf numFmtId="0" fontId="20" fillId="0" borderId="14" xfId="11" applyFont="1" applyBorder="1" applyAlignment="1">
      <alignment horizontal="left" vertical="center" wrapText="1"/>
    </xf>
    <xf numFmtId="0" fontId="20" fillId="0" borderId="12" xfId="11" applyFont="1" applyBorder="1" applyAlignment="1">
      <alignment horizontal="left" vertical="center" wrapText="1"/>
    </xf>
    <xf numFmtId="0" fontId="20" fillId="0" borderId="13" xfId="11" applyFont="1" applyBorder="1" applyAlignment="1">
      <alignment horizontal="left" vertical="center" wrapText="1"/>
    </xf>
    <xf numFmtId="0" fontId="20" fillId="0" borderId="9" xfId="11" applyFont="1" applyBorder="1" applyAlignment="1">
      <alignment horizontal="left" vertical="center" wrapText="1"/>
    </xf>
    <xf numFmtId="0" fontId="20" fillId="0" borderId="0" xfId="11" applyFont="1" applyAlignment="1">
      <alignment horizontal="left" vertical="center" wrapText="1"/>
    </xf>
    <xf numFmtId="0" fontId="20" fillId="0" borderId="17" xfId="11" applyFont="1" applyBorder="1" applyAlignment="1">
      <alignment horizontal="left" vertical="center" wrapText="1"/>
    </xf>
    <xf numFmtId="0" fontId="20" fillId="0" borderId="16" xfId="11" applyFont="1" applyBorder="1" applyAlignment="1">
      <alignment horizontal="left" vertical="center" wrapText="1"/>
    </xf>
    <xf numFmtId="0" fontId="20" fillId="0" borderId="3" xfId="11" applyFont="1" applyBorder="1" applyAlignment="1">
      <alignment horizontal="left" vertical="center" wrapText="1"/>
    </xf>
    <xf numFmtId="0" fontId="20" fillId="0" borderId="6" xfId="11" applyFont="1" applyBorder="1" applyAlignment="1">
      <alignment horizontal="left" vertical="center" wrapText="1"/>
    </xf>
    <xf numFmtId="0" fontId="19" fillId="0" borderId="14" xfId="11" applyFont="1" applyBorder="1" applyAlignment="1">
      <alignment horizontal="left" vertical="center" shrinkToFit="1"/>
    </xf>
    <xf numFmtId="0" fontId="19" fillId="0" borderId="12" xfId="11" applyFont="1" applyBorder="1" applyAlignment="1">
      <alignment horizontal="left" vertical="center" shrinkToFit="1"/>
    </xf>
    <xf numFmtId="0" fontId="19" fillId="0" borderId="13" xfId="11" applyFont="1" applyBorder="1" applyAlignment="1">
      <alignment horizontal="left" vertical="center" shrinkToFit="1"/>
    </xf>
    <xf numFmtId="0" fontId="0" fillId="0" borderId="4" xfId="0" applyBorder="1">
      <alignment vertical="center"/>
    </xf>
  </cellXfs>
  <cellStyles count="13">
    <cellStyle name="桁区切り 2" xfId="10" xr:uid="{00000000-0005-0000-0000-000000000000}"/>
    <cellStyle name="桁区切り 2 2" xfId="2" xr:uid="{00000000-0005-0000-0000-000001000000}"/>
    <cellStyle name="桁区切り 3 2" xfId="3" xr:uid="{00000000-0005-0000-0000-000002000000}"/>
    <cellStyle name="桁区切り 6" xfId="4" xr:uid="{00000000-0005-0000-0000-000003000000}"/>
    <cellStyle name="桁区切り 7" xfId="5" xr:uid="{00000000-0005-0000-0000-000004000000}"/>
    <cellStyle name="桁区切り 8" xfId="6" xr:uid="{00000000-0005-0000-0000-000005000000}"/>
    <cellStyle name="標準" xfId="0" builtinId="0"/>
    <cellStyle name="標準 2" xfId="1" xr:uid="{00000000-0005-0000-0000-000007000000}"/>
    <cellStyle name="標準 2 2" xfId="11" xr:uid="{00000000-0005-0000-0000-000008000000}"/>
    <cellStyle name="標準 3" xfId="9" xr:uid="{00000000-0005-0000-0000-000009000000}"/>
    <cellStyle name="標準 5" xfId="7" xr:uid="{00000000-0005-0000-0000-00000A000000}"/>
    <cellStyle name="標準 8" xfId="8" xr:uid="{00000000-0005-0000-0000-00000B000000}"/>
    <cellStyle name="良い" xfId="12" builtinId="26"/>
  </cellStyles>
  <dxfs count="16">
    <dxf>
      <fill>
        <patternFill>
          <bgColor theme="0" tint="-0.24994659260841701"/>
        </patternFill>
      </fill>
    </dxf>
    <dxf>
      <fill>
        <patternFill>
          <bgColor theme="0" tint="-0.24994659260841701"/>
        </patternFill>
      </fill>
    </dxf>
    <dxf>
      <font>
        <color rgb="FF006100"/>
      </font>
      <fill>
        <patternFill>
          <bgColor rgb="FFC6EFCE"/>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ont>
        <strike val="0"/>
        <color theme="1"/>
      </font>
      <fill>
        <patternFill>
          <bgColor rgb="FFFFFF0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122"/>
  <sheetViews>
    <sheetView tabSelected="1" zoomScaleNormal="100" workbookViewId="0">
      <selection activeCell="A8" sqref="A8"/>
    </sheetView>
  </sheetViews>
  <sheetFormatPr defaultColWidth="9" defaultRowHeight="13" x14ac:dyDescent="0.2"/>
  <cols>
    <col min="1" max="1" width="21.81640625" style="3" customWidth="1"/>
    <col min="2" max="2" width="14.54296875" style="3" customWidth="1"/>
    <col min="3" max="3" width="9" style="3" customWidth="1"/>
    <col min="4" max="4" width="9" style="9" customWidth="1"/>
    <col min="5" max="16384" width="9" style="1"/>
  </cols>
  <sheetData>
    <row r="1" spans="1:8" ht="25.5" customHeight="1" x14ac:dyDescent="0.2">
      <c r="A1" s="138" t="s">
        <v>274</v>
      </c>
      <c r="B1" s="138"/>
      <c r="C1" s="138"/>
      <c r="D1" s="138"/>
      <c r="E1" s="138"/>
      <c r="F1" s="138"/>
      <c r="G1" s="138"/>
      <c r="H1" s="138"/>
    </row>
    <row r="2" spans="1:8" ht="22.5" customHeight="1" x14ac:dyDescent="0.2">
      <c r="A2" s="8"/>
      <c r="B2" s="8"/>
      <c r="C2" s="8"/>
      <c r="D2" s="2"/>
      <c r="F2" s="139" t="s">
        <v>568</v>
      </c>
      <c r="G2" s="139"/>
      <c r="H2" s="139"/>
    </row>
    <row r="3" spans="1:8" ht="22.5" customHeight="1" x14ac:dyDescent="0.2">
      <c r="A3" s="3" t="s">
        <v>234</v>
      </c>
    </row>
    <row r="4" spans="1:8" ht="22.5" customHeight="1" x14ac:dyDescent="0.2">
      <c r="A4" s="6" t="s">
        <v>0</v>
      </c>
      <c r="B4" s="137"/>
      <c r="C4" s="137"/>
      <c r="D4" s="137"/>
      <c r="E4" s="137"/>
      <c r="F4" s="137"/>
      <c r="G4" s="137"/>
      <c r="H4" s="137"/>
    </row>
    <row r="5" spans="1:8" ht="22.5" customHeight="1" x14ac:dyDescent="0.2">
      <c r="A5" s="6" t="s">
        <v>5</v>
      </c>
      <c r="B5" s="137"/>
      <c r="C5" s="137"/>
      <c r="D5" s="137"/>
      <c r="E5" s="137"/>
      <c r="F5" s="137"/>
      <c r="G5" s="137"/>
      <c r="H5" s="137"/>
    </row>
    <row r="6" spans="1:8" ht="22.5" customHeight="1" x14ac:dyDescent="0.2">
      <c r="A6" s="6" t="s">
        <v>1</v>
      </c>
      <c r="B6" s="137"/>
      <c r="C6" s="137"/>
      <c r="D6" s="137"/>
      <c r="E6" s="137"/>
      <c r="F6" s="137"/>
      <c r="G6" s="137"/>
      <c r="H6" s="137"/>
    </row>
    <row r="7" spans="1:8" ht="22.5" customHeight="1" x14ac:dyDescent="0.2">
      <c r="A7" s="6" t="s">
        <v>259</v>
      </c>
      <c r="B7" s="137"/>
      <c r="C7" s="137"/>
      <c r="D7" s="137"/>
      <c r="E7" s="137"/>
      <c r="F7" s="137"/>
      <c r="G7" s="137"/>
      <c r="H7" s="137"/>
    </row>
    <row r="8" spans="1:8" ht="22.5" customHeight="1" x14ac:dyDescent="0.2">
      <c r="A8" s="6" t="s">
        <v>2</v>
      </c>
      <c r="B8" s="137"/>
      <c r="C8" s="137"/>
      <c r="D8" s="137"/>
      <c r="E8" s="137"/>
      <c r="F8" s="137"/>
      <c r="G8" s="137"/>
      <c r="H8" s="137"/>
    </row>
    <row r="9" spans="1:8" ht="22.5" customHeight="1" x14ac:dyDescent="0.2">
      <c r="A9" s="6" t="s">
        <v>3</v>
      </c>
      <c r="B9" s="137"/>
      <c r="C9" s="137"/>
      <c r="D9" s="137"/>
      <c r="E9" s="137"/>
      <c r="F9" s="137"/>
      <c r="G9" s="137"/>
      <c r="H9" s="137"/>
    </row>
    <row r="10" spans="1:8" ht="22.5" customHeight="1" x14ac:dyDescent="0.2">
      <c r="A10" s="6" t="s">
        <v>4</v>
      </c>
      <c r="B10" s="137"/>
      <c r="C10" s="137"/>
      <c r="D10" s="137"/>
      <c r="E10" s="137"/>
      <c r="F10" s="137"/>
      <c r="G10" s="137"/>
      <c r="H10" s="137"/>
    </row>
    <row r="11" spans="1:8" ht="22.5" customHeight="1" x14ac:dyDescent="0.2">
      <c r="A11" s="4"/>
      <c r="B11" s="5"/>
      <c r="C11" s="5"/>
      <c r="D11" s="4"/>
    </row>
    <row r="12" spans="1:8" ht="22.5" customHeight="1" x14ac:dyDescent="0.2">
      <c r="A12" s="7" t="s">
        <v>256</v>
      </c>
      <c r="B12" s="7"/>
      <c r="C12" s="7"/>
      <c r="D12" s="10"/>
    </row>
    <row r="13" spans="1:8" ht="22.5" customHeight="1" x14ac:dyDescent="0.2">
      <c r="A13" s="131" t="s">
        <v>28</v>
      </c>
      <c r="B13" s="6" t="s">
        <v>27</v>
      </c>
      <c r="C13" s="134"/>
      <c r="D13" s="135"/>
      <c r="E13" s="135"/>
      <c r="F13" s="135"/>
      <c r="G13" s="135"/>
      <c r="H13" s="136"/>
    </row>
    <row r="14" spans="1:8" ht="22.5" customHeight="1" x14ac:dyDescent="0.2">
      <c r="A14" s="132"/>
      <c r="B14" s="6" t="s">
        <v>24</v>
      </c>
      <c r="C14" s="134"/>
      <c r="D14" s="135"/>
      <c r="E14" s="135"/>
      <c r="F14" s="135"/>
      <c r="G14" s="135"/>
      <c r="H14" s="136"/>
    </row>
    <row r="15" spans="1:8" ht="22.5" customHeight="1" x14ac:dyDescent="0.2">
      <c r="A15" s="132"/>
      <c r="B15" s="6" t="s">
        <v>25</v>
      </c>
      <c r="C15" s="134"/>
      <c r="D15" s="135"/>
      <c r="E15" s="135"/>
      <c r="F15" s="135"/>
      <c r="G15" s="135"/>
      <c r="H15" s="136"/>
    </row>
    <row r="16" spans="1:8" ht="22.5" customHeight="1" x14ac:dyDescent="0.2">
      <c r="A16" s="133"/>
      <c r="B16" s="6" t="s">
        <v>26</v>
      </c>
      <c r="C16" s="134"/>
      <c r="D16" s="135"/>
      <c r="E16" s="135"/>
      <c r="F16" s="135"/>
      <c r="G16" s="135"/>
      <c r="H16" s="136"/>
    </row>
    <row r="17" spans="1:8" ht="26" customHeight="1" x14ac:dyDescent="0.2">
      <c r="A17" s="131" t="s">
        <v>23</v>
      </c>
      <c r="B17" s="6" t="s">
        <v>29</v>
      </c>
      <c r="C17" s="134"/>
      <c r="D17" s="135"/>
      <c r="E17" s="135"/>
      <c r="F17" s="135"/>
      <c r="G17" s="135"/>
      <c r="H17" s="136"/>
    </row>
    <row r="18" spans="1:8" ht="22.5" customHeight="1" x14ac:dyDescent="0.2">
      <c r="A18" s="132"/>
      <c r="B18" s="6" t="s">
        <v>30</v>
      </c>
      <c r="C18" s="134"/>
      <c r="D18" s="135"/>
      <c r="E18" s="135"/>
      <c r="F18" s="135"/>
      <c r="G18" s="135"/>
      <c r="H18" s="136"/>
    </row>
    <row r="19" spans="1:8" ht="22.5" customHeight="1" x14ac:dyDescent="0.2">
      <c r="A19" s="132"/>
      <c r="B19" s="6" t="s">
        <v>267</v>
      </c>
      <c r="C19" s="134"/>
      <c r="D19" s="135"/>
      <c r="E19" s="135"/>
      <c r="F19" s="135"/>
      <c r="G19" s="135"/>
      <c r="H19" s="136"/>
    </row>
    <row r="20" spans="1:8" ht="22.5" customHeight="1" x14ac:dyDescent="0.2">
      <c r="A20" s="133"/>
      <c r="B20" s="6" t="s">
        <v>268</v>
      </c>
      <c r="C20" s="134"/>
      <c r="D20" s="135"/>
      <c r="E20" s="135"/>
      <c r="F20" s="135"/>
      <c r="G20" s="135"/>
      <c r="H20" s="136"/>
    </row>
    <row r="21" spans="1:8" ht="26" x14ac:dyDescent="0.2">
      <c r="A21" s="131" t="s">
        <v>273</v>
      </c>
      <c r="B21" s="11" t="s">
        <v>269</v>
      </c>
      <c r="C21" s="134"/>
      <c r="D21" s="135"/>
      <c r="E21" s="135"/>
      <c r="F21" s="135"/>
      <c r="G21" s="135"/>
      <c r="H21" s="136"/>
    </row>
    <row r="22" spans="1:8" ht="22.5" customHeight="1" x14ac:dyDescent="0.2">
      <c r="A22" s="132"/>
      <c r="B22" s="41" t="s">
        <v>270</v>
      </c>
      <c r="C22" s="134"/>
      <c r="D22" s="135"/>
      <c r="E22" s="135"/>
      <c r="F22" s="135"/>
      <c r="G22" s="135"/>
      <c r="H22" s="136"/>
    </row>
    <row r="23" spans="1:8" ht="22.5" customHeight="1" x14ac:dyDescent="0.2">
      <c r="A23" s="133"/>
      <c r="B23" s="6" t="s">
        <v>267</v>
      </c>
      <c r="C23" s="134"/>
      <c r="D23" s="135"/>
      <c r="E23" s="135"/>
      <c r="F23" s="135"/>
      <c r="G23" s="135"/>
      <c r="H23" s="136"/>
    </row>
    <row r="24" spans="1:8" ht="22.5" customHeight="1" x14ac:dyDescent="0.2">
      <c r="A24" s="140" t="s">
        <v>32</v>
      </c>
      <c r="B24" s="39" t="s">
        <v>265</v>
      </c>
      <c r="C24" s="134"/>
      <c r="D24" s="135"/>
      <c r="E24" s="135"/>
      <c r="F24" s="135"/>
      <c r="G24" s="135"/>
      <c r="H24" s="136"/>
    </row>
    <row r="25" spans="1:8" ht="22.5" customHeight="1" x14ac:dyDescent="0.2">
      <c r="A25" s="141"/>
      <c r="B25" s="39" t="s">
        <v>266</v>
      </c>
      <c r="C25" s="134"/>
      <c r="D25" s="135"/>
      <c r="E25" s="135"/>
      <c r="F25" s="135"/>
      <c r="G25" s="135"/>
      <c r="H25" s="136"/>
    </row>
    <row r="26" spans="1:8" ht="22.5" customHeight="1" x14ac:dyDescent="0.2">
      <c r="A26" s="141"/>
      <c r="B26" s="39" t="s">
        <v>264</v>
      </c>
      <c r="C26" s="137"/>
      <c r="D26" s="137"/>
      <c r="E26" s="137"/>
      <c r="F26" s="137"/>
      <c r="G26" s="137"/>
      <c r="H26" s="137"/>
    </row>
    <row r="27" spans="1:8" ht="30.5" customHeight="1" x14ac:dyDescent="0.2">
      <c r="A27" s="141"/>
      <c r="B27" s="40" t="s">
        <v>263</v>
      </c>
      <c r="C27" s="143"/>
      <c r="D27" s="143"/>
      <c r="E27" s="143"/>
      <c r="F27" s="143"/>
      <c r="G27" s="143"/>
      <c r="H27" s="143"/>
    </row>
    <row r="28" spans="1:8" ht="22.5" customHeight="1" x14ac:dyDescent="0.2">
      <c r="A28" s="141"/>
      <c r="B28" s="6" t="s">
        <v>22</v>
      </c>
      <c r="C28" s="134" t="s">
        <v>260</v>
      </c>
      <c r="D28" s="135"/>
      <c r="E28" s="135"/>
      <c r="F28" s="135"/>
      <c r="G28" s="135"/>
      <c r="H28" s="136"/>
    </row>
    <row r="29" spans="1:8" ht="26" x14ac:dyDescent="0.2">
      <c r="A29" s="142"/>
      <c r="B29" s="11" t="s">
        <v>31</v>
      </c>
      <c r="C29" s="134" t="s">
        <v>260</v>
      </c>
      <c r="D29" s="135"/>
      <c r="E29" s="135"/>
      <c r="F29" s="135"/>
      <c r="G29" s="135"/>
      <c r="H29" s="136"/>
    </row>
    <row r="30" spans="1:8" ht="22.5" customHeight="1" x14ac:dyDescent="0.2"/>
    <row r="31" spans="1:8" ht="22.5" customHeight="1" x14ac:dyDescent="0.2">
      <c r="A31" s="3" t="s">
        <v>232</v>
      </c>
    </row>
    <row r="32" spans="1:8" ht="22.5" customHeight="1" x14ac:dyDescent="0.2">
      <c r="A32" s="3" t="s">
        <v>258</v>
      </c>
    </row>
    <row r="33" spans="1:1" ht="22.5" customHeight="1" x14ac:dyDescent="0.2">
      <c r="A33" s="3" t="s">
        <v>233</v>
      </c>
    </row>
    <row r="34" spans="1:1" ht="22.5" customHeight="1" x14ac:dyDescent="0.2">
      <c r="A34" s="3" t="s">
        <v>257</v>
      </c>
    </row>
    <row r="35" spans="1:1" ht="22.5" customHeight="1" x14ac:dyDescent="0.2">
      <c r="A35" s="3" t="s">
        <v>261</v>
      </c>
    </row>
    <row r="36" spans="1:1" ht="22.5" customHeight="1" x14ac:dyDescent="0.2"/>
    <row r="37" spans="1:1" ht="22.5" customHeight="1" x14ac:dyDescent="0.2"/>
    <row r="38" spans="1:1" ht="22.5" customHeight="1" x14ac:dyDescent="0.2"/>
    <row r="39" spans="1:1" ht="22.5" customHeight="1" x14ac:dyDescent="0.2"/>
    <row r="40" spans="1:1" ht="22.5" customHeight="1" x14ac:dyDescent="0.2"/>
    <row r="41" spans="1:1" ht="22.5" customHeight="1" x14ac:dyDescent="0.2"/>
    <row r="42" spans="1:1" ht="22.5" customHeight="1" x14ac:dyDescent="0.2"/>
    <row r="43" spans="1:1" ht="22.5" customHeight="1" x14ac:dyDescent="0.2"/>
    <row r="44" spans="1:1" ht="22.5" customHeight="1" x14ac:dyDescent="0.2"/>
    <row r="45" spans="1:1" ht="22.5" customHeight="1" x14ac:dyDescent="0.2"/>
    <row r="46" spans="1:1" ht="22.5" customHeight="1" x14ac:dyDescent="0.2"/>
    <row r="47" spans="1:1" ht="22.5" customHeight="1" x14ac:dyDescent="0.2"/>
    <row r="48" spans="1:1"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sheetData>
  <mergeCells count="30">
    <mergeCell ref="A1:H1"/>
    <mergeCell ref="F2:H2"/>
    <mergeCell ref="A13:A16"/>
    <mergeCell ref="A17:A20"/>
    <mergeCell ref="A24:A29"/>
    <mergeCell ref="C29:H29"/>
    <mergeCell ref="C26:H26"/>
    <mergeCell ref="C18:H18"/>
    <mergeCell ref="C20:H20"/>
    <mergeCell ref="C28:H28"/>
    <mergeCell ref="C27:H27"/>
    <mergeCell ref="C24:H24"/>
    <mergeCell ref="C25:H25"/>
    <mergeCell ref="C13:H13"/>
    <mergeCell ref="C14:H14"/>
    <mergeCell ref="C15:H15"/>
    <mergeCell ref="B4:H4"/>
    <mergeCell ref="B6:H6"/>
    <mergeCell ref="B8:H8"/>
    <mergeCell ref="B9:H9"/>
    <mergeCell ref="B10:H10"/>
    <mergeCell ref="B5:H5"/>
    <mergeCell ref="B7:H7"/>
    <mergeCell ref="A21:A23"/>
    <mergeCell ref="C21:H21"/>
    <mergeCell ref="C23:H23"/>
    <mergeCell ref="C22:H22"/>
    <mergeCell ref="C16:H16"/>
    <mergeCell ref="C17:H17"/>
    <mergeCell ref="C19:H19"/>
  </mergeCells>
  <phoneticPr fontId="1"/>
  <dataValidations count="1">
    <dataValidation type="list" allowBlank="1" showInputMessage="1" showErrorMessage="1" sqref="B5:H5" xr:uid="{00000000-0002-0000-0000-000000000000}">
      <formula1>#REF!</formula1>
    </dataValidation>
  </dataValidations>
  <pageMargins left="0.25" right="0.25" top="0.75" bottom="0.75" header="0.3" footer="0.3"/>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5DFA-343B-4A2B-9449-50876122472A}">
  <sheetPr>
    <tabColor rgb="FF00B0F0"/>
    <pageSetUpPr fitToPage="1"/>
  </sheetPr>
  <dimension ref="A1:R39"/>
  <sheetViews>
    <sheetView showGridLines="0" zoomScale="60" zoomScaleNormal="60" zoomScaleSheetLayoutView="70" zoomScalePageLayoutView="55" workbookViewId="0">
      <selection activeCell="A2" sqref="A2"/>
    </sheetView>
  </sheetViews>
  <sheetFormatPr defaultRowHeight="13" x14ac:dyDescent="0.2"/>
  <cols>
    <col min="1" max="1" width="29.6328125" style="115" customWidth="1"/>
    <col min="2" max="2" width="6.7265625" customWidth="1"/>
    <col min="3" max="3" width="40.7265625" customWidth="1"/>
    <col min="4" max="4" width="12.08984375" style="61" customWidth="1"/>
    <col min="5" max="5" width="13.26953125" style="61" customWidth="1"/>
    <col min="6" max="6" width="13.26953125" style="13" customWidth="1"/>
    <col min="7" max="8" width="13.26953125" customWidth="1"/>
    <col min="9" max="9" width="19.90625" style="13" customWidth="1"/>
    <col min="10" max="11" width="19.90625" customWidth="1"/>
    <col min="12" max="12" width="15.90625" style="115" customWidth="1"/>
    <col min="13" max="13" width="15.90625" bestFit="1" customWidth="1"/>
    <col min="14" max="16" width="15.7265625" bestFit="1" customWidth="1"/>
    <col min="17" max="18" width="15.7265625" customWidth="1"/>
  </cols>
  <sheetData>
    <row r="1" spans="1:18" ht="23.25" customHeight="1" thickBot="1" x14ac:dyDescent="0.25">
      <c r="A1" s="60" t="s">
        <v>292</v>
      </c>
      <c r="B1" s="12"/>
      <c r="C1" s="12"/>
      <c r="G1" s="12"/>
      <c r="H1" s="12"/>
      <c r="I1" s="62"/>
      <c r="J1" s="12"/>
      <c r="K1" s="12"/>
      <c r="L1" s="60"/>
    </row>
    <row r="2" spans="1:18" ht="34" customHeight="1" thickBot="1" x14ac:dyDescent="0.25">
      <c r="A2" s="38" t="s">
        <v>33</v>
      </c>
      <c r="B2" s="63" t="s">
        <v>293</v>
      </c>
      <c r="C2" s="12"/>
      <c r="D2" s="64"/>
      <c r="E2" s="64"/>
      <c r="F2" s="14"/>
      <c r="G2" s="12"/>
      <c r="H2" s="12"/>
      <c r="I2" s="62"/>
      <c r="J2" s="12"/>
      <c r="K2" s="12"/>
      <c r="L2" s="60"/>
    </row>
    <row r="3" spans="1:18" ht="14" x14ac:dyDescent="0.2">
      <c r="A3" s="65"/>
      <c r="B3" s="12"/>
      <c r="C3" s="12"/>
      <c r="D3" s="64"/>
      <c r="E3" s="64"/>
      <c r="F3" s="14"/>
      <c r="G3" s="12"/>
      <c r="H3" s="12"/>
      <c r="I3" s="66" t="s">
        <v>294</v>
      </c>
      <c r="J3" s="67"/>
      <c r="K3" s="67"/>
      <c r="L3" s="68"/>
      <c r="M3" s="69"/>
      <c r="N3" s="69"/>
      <c r="O3" s="69"/>
      <c r="P3" s="69"/>
    </row>
    <row r="4" spans="1:18" ht="15.5" customHeight="1" x14ac:dyDescent="0.2">
      <c r="A4" s="65"/>
      <c r="B4" s="12"/>
      <c r="C4" s="12"/>
      <c r="D4" s="64"/>
      <c r="E4" s="64"/>
      <c r="F4" s="14"/>
      <c r="G4" s="12"/>
      <c r="H4" s="12"/>
      <c r="I4" s="70" t="s">
        <v>295</v>
      </c>
      <c r="J4" s="12"/>
      <c r="K4" s="12"/>
      <c r="L4" s="60"/>
    </row>
    <row r="5" spans="1:18" s="1" customFormat="1" ht="22.5" customHeight="1" x14ac:dyDescent="0.2">
      <c r="A5" s="152" t="s">
        <v>296</v>
      </c>
      <c r="B5" s="152" t="s">
        <v>297</v>
      </c>
      <c r="C5" s="154" t="s">
        <v>298</v>
      </c>
      <c r="D5" s="144" t="s">
        <v>299</v>
      </c>
      <c r="E5" s="145"/>
      <c r="F5" s="145"/>
      <c r="G5" s="145"/>
      <c r="H5" s="146"/>
      <c r="I5" s="147" t="s">
        <v>300</v>
      </c>
      <c r="J5" s="147"/>
      <c r="K5" s="147"/>
      <c r="L5" s="147"/>
      <c r="M5" s="147"/>
      <c r="N5" s="147"/>
      <c r="O5" s="147"/>
      <c r="P5" s="147"/>
      <c r="Q5" s="147"/>
      <c r="R5" s="147"/>
    </row>
    <row r="6" spans="1:18" s="79" customFormat="1" ht="57" customHeight="1" thickBot="1" x14ac:dyDescent="0.25">
      <c r="A6" s="153"/>
      <c r="B6" s="153"/>
      <c r="C6" s="155"/>
      <c r="D6" s="72" t="s">
        <v>271</v>
      </c>
      <c r="E6" s="72" t="s">
        <v>301</v>
      </c>
      <c r="F6" s="72" t="s">
        <v>22</v>
      </c>
      <c r="G6" s="73" t="s">
        <v>302</v>
      </c>
      <c r="H6" s="74" t="s">
        <v>303</v>
      </c>
      <c r="I6" s="75" t="s">
        <v>304</v>
      </c>
      <c r="J6" s="75" t="s">
        <v>305</v>
      </c>
      <c r="K6" s="76" t="s">
        <v>306</v>
      </c>
      <c r="L6" s="77" t="s">
        <v>35</v>
      </c>
      <c r="M6" s="78" t="s">
        <v>36</v>
      </c>
      <c r="N6" s="75" t="s">
        <v>307</v>
      </c>
      <c r="O6" s="75" t="s">
        <v>308</v>
      </c>
      <c r="P6" s="75" t="s">
        <v>309</v>
      </c>
      <c r="Q6" s="75" t="s">
        <v>310</v>
      </c>
      <c r="R6" s="75" t="s">
        <v>311</v>
      </c>
    </row>
    <row r="7" spans="1:18" ht="50.5" customHeight="1" thickTop="1" x14ac:dyDescent="0.2">
      <c r="A7" s="148" t="s">
        <v>312</v>
      </c>
      <c r="B7" s="18">
        <v>1</v>
      </c>
      <c r="C7" s="19" t="str">
        <f>IFERROR(VLOOKUP($A$2,Sheet2!$A$2:$X$38,2,0),"")</f>
        <v/>
      </c>
      <c r="D7" s="80" t="s">
        <v>272</v>
      </c>
      <c r="E7" s="81" t="s">
        <v>313</v>
      </c>
      <c r="F7" s="71" t="s">
        <v>313</v>
      </c>
      <c r="G7" s="82" t="str">
        <f t="shared" ref="G7:G29" si="0">IF(F7&lt;&gt;"対面","選択してください","　")</f>
        <v>選択してください</v>
      </c>
      <c r="H7" s="83"/>
      <c r="I7" s="84" t="e">
        <f>VLOOKUP($A$2,Sheet2!$A$2:$AV$22,26,0)&amp;""</f>
        <v>#N/A</v>
      </c>
      <c r="J7" s="83"/>
      <c r="K7" s="83"/>
      <c r="L7" s="57"/>
      <c r="M7" s="57"/>
      <c r="N7" s="85"/>
      <c r="O7" s="86"/>
      <c r="P7" s="83"/>
      <c r="Q7" s="86"/>
      <c r="R7" s="83"/>
    </row>
    <row r="8" spans="1:18" ht="50.5" customHeight="1" x14ac:dyDescent="0.2">
      <c r="A8" s="149"/>
      <c r="B8" s="18">
        <v>2</v>
      </c>
      <c r="C8" s="19" t="str">
        <f>IFERROR(VLOOKUP($A$2,Sheet2!$A$2:$X$38,3,0),"")</f>
        <v/>
      </c>
      <c r="D8" s="80" t="s">
        <v>272</v>
      </c>
      <c r="E8" s="81" t="s">
        <v>313</v>
      </c>
      <c r="F8" s="71" t="s">
        <v>313</v>
      </c>
      <c r="G8" s="82" t="str">
        <f t="shared" si="0"/>
        <v>選択してください</v>
      </c>
      <c r="H8" s="83"/>
      <c r="I8" s="84" t="e">
        <f>VLOOKUP($A$2,Sheet2!$A$2:$AV$22,27,0)&amp;""</f>
        <v>#N/A</v>
      </c>
      <c r="J8" s="83"/>
      <c r="K8" s="87"/>
      <c r="L8" s="36"/>
      <c r="M8" s="36"/>
      <c r="N8" s="85"/>
      <c r="O8" s="86"/>
      <c r="P8" s="83"/>
      <c r="Q8" s="86"/>
      <c r="R8" s="83"/>
    </row>
    <row r="9" spans="1:18" ht="50.5" customHeight="1" x14ac:dyDescent="0.2">
      <c r="A9" s="149"/>
      <c r="B9" s="18">
        <v>3</v>
      </c>
      <c r="C9" s="19" t="str">
        <f>IFERROR(VLOOKUP($A$2,Sheet2!$A$2:$X$38,4,0),"")</f>
        <v/>
      </c>
      <c r="D9" s="80" t="s">
        <v>272</v>
      </c>
      <c r="E9" s="81" t="s">
        <v>313</v>
      </c>
      <c r="F9" s="71" t="s">
        <v>313</v>
      </c>
      <c r="G9" s="82" t="str">
        <f t="shared" si="0"/>
        <v>選択してください</v>
      </c>
      <c r="H9" s="83"/>
      <c r="I9" s="84" t="e">
        <f>VLOOKUP($A$2,Sheet2!$A$2:$AV$22,28,0)&amp;""</f>
        <v>#N/A</v>
      </c>
      <c r="J9" s="83"/>
      <c r="K9" s="87"/>
      <c r="L9" s="36"/>
      <c r="M9" s="36"/>
      <c r="N9" s="85"/>
      <c r="O9" s="86"/>
      <c r="P9" s="83"/>
      <c r="Q9" s="86"/>
      <c r="R9" s="83"/>
    </row>
    <row r="10" spans="1:18" ht="50.5" customHeight="1" x14ac:dyDescent="0.2">
      <c r="A10" s="149"/>
      <c r="B10" s="18">
        <v>4</v>
      </c>
      <c r="C10" s="19" t="str">
        <f>IFERROR(VLOOKUP($A$2,Sheet2!$A$2:$X$38,5,0),"")</f>
        <v/>
      </c>
      <c r="D10" s="80" t="s">
        <v>272</v>
      </c>
      <c r="E10" s="81" t="s">
        <v>313</v>
      </c>
      <c r="F10" s="71" t="s">
        <v>313</v>
      </c>
      <c r="G10" s="82" t="str">
        <f t="shared" si="0"/>
        <v>選択してください</v>
      </c>
      <c r="H10" s="83"/>
      <c r="I10" s="84" t="e">
        <f>VLOOKUP($A$2,Sheet2!$A$2:$AV$22,29,0)&amp;""</f>
        <v>#N/A</v>
      </c>
      <c r="J10" s="83"/>
      <c r="K10" s="87"/>
      <c r="L10" s="36"/>
      <c r="M10" s="36"/>
      <c r="N10" s="85"/>
      <c r="O10" s="86"/>
      <c r="P10" s="83"/>
      <c r="Q10" s="86"/>
      <c r="R10" s="83"/>
    </row>
    <row r="11" spans="1:18" ht="50.5" customHeight="1" x14ac:dyDescent="0.2">
      <c r="A11" s="149"/>
      <c r="B11" s="18">
        <v>5</v>
      </c>
      <c r="C11" s="19" t="str">
        <f>IFERROR(VLOOKUP($A$2,Sheet2!$A$2:$X$38,6,0),"")</f>
        <v/>
      </c>
      <c r="D11" s="80" t="s">
        <v>272</v>
      </c>
      <c r="E11" s="81" t="s">
        <v>313</v>
      </c>
      <c r="F11" s="71" t="s">
        <v>313</v>
      </c>
      <c r="G11" s="82" t="str">
        <f t="shared" si="0"/>
        <v>選択してください</v>
      </c>
      <c r="H11" s="83"/>
      <c r="I11" s="84" t="e">
        <f>VLOOKUP($A$2,Sheet2!$A$2:$AV$22,30,0)&amp;""</f>
        <v>#N/A</v>
      </c>
      <c r="J11" s="83"/>
      <c r="K11" s="87"/>
      <c r="L11" s="36"/>
      <c r="M11" s="36"/>
      <c r="N11" s="85"/>
      <c r="O11" s="86"/>
      <c r="P11" s="83"/>
      <c r="Q11" s="86"/>
      <c r="R11" s="83"/>
    </row>
    <row r="12" spans="1:18" ht="50.5" customHeight="1" x14ac:dyDescent="0.2">
      <c r="A12" s="149"/>
      <c r="B12" s="18">
        <v>6</v>
      </c>
      <c r="C12" s="19" t="str">
        <f>IFERROR(VLOOKUP($A$2,Sheet2!$A$2:$X$38,7,0),"")</f>
        <v/>
      </c>
      <c r="D12" s="80" t="s">
        <v>272</v>
      </c>
      <c r="E12" s="81" t="s">
        <v>313</v>
      </c>
      <c r="F12" s="71" t="s">
        <v>313</v>
      </c>
      <c r="G12" s="82" t="str">
        <f t="shared" si="0"/>
        <v>選択してください</v>
      </c>
      <c r="H12" s="83"/>
      <c r="I12" s="84" t="e">
        <f>VLOOKUP($A$2,Sheet2!$A$2:$AV$22,31,0)&amp;""</f>
        <v>#N/A</v>
      </c>
      <c r="J12" s="83"/>
      <c r="K12" s="87"/>
      <c r="L12" s="36"/>
      <c r="M12" s="36"/>
      <c r="N12" s="85"/>
      <c r="O12" s="86"/>
      <c r="P12" s="83"/>
      <c r="Q12" s="86"/>
      <c r="R12" s="83"/>
    </row>
    <row r="13" spans="1:18" ht="50.5" customHeight="1" x14ac:dyDescent="0.2">
      <c r="A13" s="149"/>
      <c r="B13" s="18">
        <v>7</v>
      </c>
      <c r="C13" s="19" t="str">
        <f>IFERROR(VLOOKUP($A$2,Sheet2!$A$2:$X$38,8,0),"")</f>
        <v/>
      </c>
      <c r="D13" s="80" t="s">
        <v>272</v>
      </c>
      <c r="E13" s="81" t="s">
        <v>313</v>
      </c>
      <c r="F13" s="71" t="s">
        <v>313</v>
      </c>
      <c r="G13" s="82" t="str">
        <f t="shared" si="0"/>
        <v>選択してください</v>
      </c>
      <c r="H13" s="83"/>
      <c r="I13" s="84" t="e">
        <f>VLOOKUP($A$2,Sheet2!$A$2:$AV$22,32,0)&amp;""</f>
        <v>#N/A</v>
      </c>
      <c r="J13" s="83"/>
      <c r="K13" s="87"/>
      <c r="L13" s="36"/>
      <c r="M13" s="36"/>
      <c r="N13" s="85"/>
      <c r="O13" s="86"/>
      <c r="P13" s="83"/>
      <c r="Q13" s="86"/>
      <c r="R13" s="83"/>
    </row>
    <row r="14" spans="1:18" ht="50.5" customHeight="1" x14ac:dyDescent="0.2">
      <c r="A14" s="149"/>
      <c r="B14" s="18">
        <v>8</v>
      </c>
      <c r="C14" s="19" t="str">
        <f>IFERROR(VLOOKUP($A$2,Sheet2!$A$2:$X$38,9,0),"")</f>
        <v/>
      </c>
      <c r="D14" s="80" t="s">
        <v>272</v>
      </c>
      <c r="E14" s="81" t="s">
        <v>313</v>
      </c>
      <c r="F14" s="71" t="s">
        <v>313</v>
      </c>
      <c r="G14" s="82" t="str">
        <f t="shared" si="0"/>
        <v>選択してください</v>
      </c>
      <c r="H14" s="83"/>
      <c r="I14" s="84" t="e">
        <f>VLOOKUP($A$2,Sheet2!$A$2:$AV$22,33,0)&amp;""</f>
        <v>#N/A</v>
      </c>
      <c r="J14" s="83"/>
      <c r="K14" s="87"/>
      <c r="L14" s="36"/>
      <c r="M14" s="36"/>
      <c r="N14" s="85"/>
      <c r="O14" s="86"/>
      <c r="P14" s="83"/>
      <c r="Q14" s="86"/>
      <c r="R14" s="83"/>
    </row>
    <row r="15" spans="1:18" ht="50.5" customHeight="1" x14ac:dyDescent="0.2">
      <c r="A15" s="149"/>
      <c r="B15" s="18">
        <v>9</v>
      </c>
      <c r="C15" s="19" t="str">
        <f>IFERROR(VLOOKUP($A$2,Sheet2!$A$2:$X$38,10,0),"")</f>
        <v/>
      </c>
      <c r="D15" s="80" t="s">
        <v>272</v>
      </c>
      <c r="E15" s="81" t="s">
        <v>313</v>
      </c>
      <c r="F15" s="71" t="s">
        <v>313</v>
      </c>
      <c r="G15" s="82" t="str">
        <f t="shared" si="0"/>
        <v>選択してください</v>
      </c>
      <c r="H15" s="83"/>
      <c r="I15" s="84" t="e">
        <f>VLOOKUP($A$2,Sheet2!$A$2:$AV$22,34,0)&amp;""</f>
        <v>#N/A</v>
      </c>
      <c r="J15" s="83"/>
      <c r="K15" s="87"/>
      <c r="L15" s="36"/>
      <c r="M15" s="36"/>
      <c r="N15" s="85"/>
      <c r="O15" s="86"/>
      <c r="P15" s="83"/>
      <c r="Q15" s="86"/>
      <c r="R15" s="83"/>
    </row>
    <row r="16" spans="1:18" ht="50.5" customHeight="1" x14ac:dyDescent="0.2">
      <c r="A16" s="149"/>
      <c r="B16" s="18">
        <v>10</v>
      </c>
      <c r="C16" s="19" t="str">
        <f>IFERROR(VLOOKUP($A$2,Sheet2!$A$2:$X$38,11,0),"")</f>
        <v/>
      </c>
      <c r="D16" s="80" t="s">
        <v>272</v>
      </c>
      <c r="E16" s="81" t="s">
        <v>313</v>
      </c>
      <c r="F16" s="71" t="s">
        <v>313</v>
      </c>
      <c r="G16" s="82" t="str">
        <f t="shared" si="0"/>
        <v>選択してください</v>
      </c>
      <c r="H16" s="83"/>
      <c r="I16" s="84" t="e">
        <f>VLOOKUP($A$2,Sheet2!$A$2:$AV$22,35,0)&amp;""</f>
        <v>#N/A</v>
      </c>
      <c r="J16" s="83"/>
      <c r="K16" s="87"/>
      <c r="L16" s="36"/>
      <c r="M16" s="36"/>
      <c r="N16" s="85"/>
      <c r="O16" s="86"/>
      <c r="P16" s="83"/>
      <c r="Q16" s="86"/>
      <c r="R16" s="83"/>
    </row>
    <row r="17" spans="1:18" ht="50.5" customHeight="1" x14ac:dyDescent="0.2">
      <c r="A17" s="149"/>
      <c r="B17" s="18">
        <v>11</v>
      </c>
      <c r="C17" s="19" t="str">
        <f>IFERROR(VLOOKUP($A$2,Sheet2!$A$2:$X$38,12,0),"")</f>
        <v/>
      </c>
      <c r="D17" s="80" t="s">
        <v>272</v>
      </c>
      <c r="E17" s="81" t="s">
        <v>313</v>
      </c>
      <c r="F17" s="71" t="s">
        <v>313</v>
      </c>
      <c r="G17" s="82" t="str">
        <f t="shared" si="0"/>
        <v>選択してください</v>
      </c>
      <c r="H17" s="83"/>
      <c r="I17" s="84" t="e">
        <f>VLOOKUP($A$2,Sheet2!$A$2:$AV$22,36,0)&amp;""</f>
        <v>#N/A</v>
      </c>
      <c r="J17" s="83"/>
      <c r="K17" s="87"/>
      <c r="L17" s="36"/>
      <c r="M17" s="36"/>
      <c r="N17" s="85"/>
      <c r="O17" s="86"/>
      <c r="P17" s="83"/>
      <c r="Q17" s="86"/>
      <c r="R17" s="83"/>
    </row>
    <row r="18" spans="1:18" ht="50.5" customHeight="1" x14ac:dyDescent="0.2">
      <c r="A18" s="149"/>
      <c r="B18" s="18">
        <v>12</v>
      </c>
      <c r="C18" s="19" t="str">
        <f>IFERROR(VLOOKUP($A$2,Sheet2!$A$2:$X$38,13,0),"")</f>
        <v/>
      </c>
      <c r="D18" s="80" t="s">
        <v>272</v>
      </c>
      <c r="E18" s="81" t="s">
        <v>313</v>
      </c>
      <c r="F18" s="71" t="s">
        <v>313</v>
      </c>
      <c r="G18" s="82" t="str">
        <f t="shared" si="0"/>
        <v>選択してください</v>
      </c>
      <c r="H18" s="83"/>
      <c r="I18" s="84" t="e">
        <f>VLOOKUP($A$2,Sheet2!$A$2:$AV$22,37,0)&amp;""</f>
        <v>#N/A</v>
      </c>
      <c r="J18" s="83"/>
      <c r="K18" s="87"/>
      <c r="L18" s="36"/>
      <c r="M18" s="36"/>
      <c r="N18" s="85"/>
      <c r="O18" s="86"/>
      <c r="P18" s="83"/>
      <c r="Q18" s="86"/>
      <c r="R18" s="83"/>
    </row>
    <row r="19" spans="1:18" ht="50.5" customHeight="1" x14ac:dyDescent="0.2">
      <c r="A19" s="149"/>
      <c r="B19" s="18">
        <v>13</v>
      </c>
      <c r="C19" s="19" t="str">
        <f>IFERROR(VLOOKUP($A$2,Sheet2!$A$2:$X$38,14,0),"")</f>
        <v/>
      </c>
      <c r="D19" s="80" t="s">
        <v>272</v>
      </c>
      <c r="E19" s="81" t="s">
        <v>313</v>
      </c>
      <c r="F19" s="71" t="s">
        <v>313</v>
      </c>
      <c r="G19" s="82" t="str">
        <f t="shared" si="0"/>
        <v>選択してください</v>
      </c>
      <c r="H19" s="83"/>
      <c r="I19" s="84" t="e">
        <f>VLOOKUP($A$2,Sheet2!$A$2:$AV$22,38,0)&amp;""</f>
        <v>#N/A</v>
      </c>
      <c r="J19" s="83"/>
      <c r="K19" s="88"/>
      <c r="L19" s="36"/>
      <c r="M19" s="36"/>
      <c r="N19" s="85"/>
      <c r="O19" s="86"/>
      <c r="P19" s="83"/>
      <c r="Q19" s="86"/>
      <c r="R19" s="83"/>
    </row>
    <row r="20" spans="1:18" ht="50.5" customHeight="1" x14ac:dyDescent="0.2">
      <c r="A20" s="149"/>
      <c r="B20" s="18">
        <v>14</v>
      </c>
      <c r="C20" s="19" t="str">
        <f>IFERROR(VLOOKUP($A$2,Sheet2!$A$2:$X$38,15,0),"")</f>
        <v/>
      </c>
      <c r="D20" s="80" t="s">
        <v>272</v>
      </c>
      <c r="E20" s="81" t="s">
        <v>313</v>
      </c>
      <c r="F20" s="71" t="s">
        <v>313</v>
      </c>
      <c r="G20" s="82" t="str">
        <f t="shared" si="0"/>
        <v>選択してください</v>
      </c>
      <c r="H20" s="83"/>
      <c r="I20" s="84" t="e">
        <f>VLOOKUP($A$2,Sheet2!$A$2:$AV$22,39,0)&amp;""</f>
        <v>#N/A</v>
      </c>
      <c r="J20" s="83"/>
      <c r="K20" s="89"/>
      <c r="L20" s="36"/>
      <c r="M20" s="36"/>
      <c r="N20" s="85"/>
      <c r="O20" s="86"/>
      <c r="P20" s="83"/>
      <c r="Q20" s="86"/>
      <c r="R20" s="83"/>
    </row>
    <row r="21" spans="1:18" ht="50.5" customHeight="1" thickBot="1" x14ac:dyDescent="0.25">
      <c r="A21" s="150"/>
      <c r="B21" s="18">
        <v>15</v>
      </c>
      <c r="C21" s="19" t="str">
        <f>IFERROR(VLOOKUP($A$2,Sheet2!$A$2:$X$38,16,0),"")</f>
        <v/>
      </c>
      <c r="D21" s="90" t="s">
        <v>272</v>
      </c>
      <c r="E21" s="81" t="s">
        <v>313</v>
      </c>
      <c r="F21" s="71" t="s">
        <v>313</v>
      </c>
      <c r="G21" s="82" t="str">
        <f t="shared" si="0"/>
        <v>選択してください</v>
      </c>
      <c r="H21" s="83"/>
      <c r="I21" s="84" t="e">
        <f>VLOOKUP($A$2,Sheet2!$A$2:$AV$22,40,0)&amp;""</f>
        <v>#N/A</v>
      </c>
      <c r="J21" s="83"/>
      <c r="K21" s="87"/>
      <c r="L21" s="36"/>
      <c r="M21" s="36"/>
      <c r="N21" s="85"/>
      <c r="O21" s="86"/>
      <c r="P21" s="83"/>
      <c r="Q21" s="86"/>
      <c r="R21" s="83"/>
    </row>
    <row r="22" spans="1:18" ht="50.5" customHeight="1" x14ac:dyDescent="0.2">
      <c r="A22" s="151" t="s">
        <v>314</v>
      </c>
      <c r="B22" s="18">
        <v>1</v>
      </c>
      <c r="C22" s="91" t="e">
        <f>VLOOKUP($A$2,Sheet2!$A$2:$X$38,17,0)&amp;""</f>
        <v>#N/A</v>
      </c>
      <c r="D22" s="92" t="s">
        <v>315</v>
      </c>
      <c r="E22" s="81" t="s">
        <v>313</v>
      </c>
      <c r="F22" s="71" t="s">
        <v>313</v>
      </c>
      <c r="G22" s="82" t="str">
        <f t="shared" si="0"/>
        <v>選択してください</v>
      </c>
      <c r="H22" s="89"/>
      <c r="I22" s="84" t="e">
        <f>VLOOKUP($A$2,Sheet2!$A$2:$AV$22,41,0)&amp;""</f>
        <v>#N/A</v>
      </c>
      <c r="J22" s="89"/>
      <c r="K22" s="89"/>
      <c r="L22" s="36"/>
      <c r="M22" s="36"/>
      <c r="N22" s="89"/>
      <c r="O22" s="86"/>
      <c r="P22" s="89"/>
      <c r="Q22" s="86"/>
      <c r="R22" s="89"/>
    </row>
    <row r="23" spans="1:18" ht="50.5" customHeight="1" x14ac:dyDescent="0.2">
      <c r="A23" s="151"/>
      <c r="B23" s="18">
        <v>2</v>
      </c>
      <c r="C23" s="91" t="e">
        <f>VLOOKUP($A$2,Sheet2!$A$2:$X$38,18,0)&amp;""</f>
        <v>#N/A</v>
      </c>
      <c r="D23" s="93" t="s">
        <v>315</v>
      </c>
      <c r="E23" s="81" t="s">
        <v>313</v>
      </c>
      <c r="F23" s="71" t="s">
        <v>313</v>
      </c>
      <c r="G23" s="82" t="str">
        <f t="shared" si="0"/>
        <v>選択してください</v>
      </c>
      <c r="H23" s="89"/>
      <c r="I23" s="84" t="e">
        <f>VLOOKUP($A$2,Sheet2!$A$2:$AV$22,42,0)&amp;""</f>
        <v>#N/A</v>
      </c>
      <c r="J23" s="89"/>
      <c r="K23" s="89"/>
      <c r="L23" s="36"/>
      <c r="M23" s="36"/>
      <c r="N23" s="89"/>
      <c r="O23" s="86"/>
      <c r="P23" s="89"/>
      <c r="Q23" s="86"/>
      <c r="R23" s="89"/>
    </row>
    <row r="24" spans="1:18" ht="50.5" customHeight="1" x14ac:dyDescent="0.2">
      <c r="A24" s="151"/>
      <c r="B24" s="18">
        <v>3</v>
      </c>
      <c r="C24" s="91" t="e">
        <f>VLOOKUP($A$2,Sheet2!$A$2:$X$38,19,0)&amp;""</f>
        <v>#N/A</v>
      </c>
      <c r="D24" s="93" t="s">
        <v>315</v>
      </c>
      <c r="E24" s="81" t="s">
        <v>313</v>
      </c>
      <c r="F24" s="71" t="s">
        <v>313</v>
      </c>
      <c r="G24" s="82" t="str">
        <f t="shared" si="0"/>
        <v>選択してください</v>
      </c>
      <c r="H24" s="89"/>
      <c r="I24" s="84" t="e">
        <f>VLOOKUP($A$2,Sheet2!$A$2:$AV$22,43,0)&amp;""</f>
        <v>#N/A</v>
      </c>
      <c r="J24" s="89"/>
      <c r="K24" s="89"/>
      <c r="L24" s="36"/>
      <c r="M24" s="36"/>
      <c r="N24" s="89"/>
      <c r="O24" s="86"/>
      <c r="P24" s="89"/>
      <c r="Q24" s="86"/>
      <c r="R24" s="89"/>
    </row>
    <row r="25" spans="1:18" ht="50.5" customHeight="1" x14ac:dyDescent="0.2">
      <c r="A25" s="151"/>
      <c r="B25" s="18">
        <v>4</v>
      </c>
      <c r="C25" s="91" t="e">
        <f>VLOOKUP($A$2,Sheet2!$A$2:$X$38,20,0)&amp;""</f>
        <v>#N/A</v>
      </c>
      <c r="D25" s="93" t="s">
        <v>315</v>
      </c>
      <c r="E25" s="81" t="s">
        <v>313</v>
      </c>
      <c r="F25" s="71" t="s">
        <v>313</v>
      </c>
      <c r="G25" s="82" t="str">
        <f t="shared" si="0"/>
        <v>選択してください</v>
      </c>
      <c r="H25" s="89"/>
      <c r="I25" s="84" t="e">
        <f>VLOOKUP($A$2,Sheet2!$A$2:$AV$22,44,0)&amp;""</f>
        <v>#N/A</v>
      </c>
      <c r="J25" s="89"/>
      <c r="K25" s="89"/>
      <c r="L25" s="36"/>
      <c r="M25" s="36"/>
      <c r="N25" s="89"/>
      <c r="O25" s="86"/>
      <c r="P25" s="89"/>
      <c r="Q25" s="86"/>
      <c r="R25" s="89"/>
    </row>
    <row r="26" spans="1:18" ht="50.5" customHeight="1" x14ac:dyDescent="0.2">
      <c r="A26" s="151"/>
      <c r="B26" s="18">
        <v>5</v>
      </c>
      <c r="C26" s="91" t="e">
        <f>VLOOKUP($A$2,Sheet2!$A$2:$X$38,21,0)&amp;""</f>
        <v>#N/A</v>
      </c>
      <c r="D26" s="93" t="s">
        <v>315</v>
      </c>
      <c r="E26" s="81" t="s">
        <v>313</v>
      </c>
      <c r="F26" s="71" t="s">
        <v>313</v>
      </c>
      <c r="G26" s="82" t="str">
        <f t="shared" si="0"/>
        <v>選択してください</v>
      </c>
      <c r="H26" s="89"/>
      <c r="I26" s="84" t="e">
        <f>VLOOKUP($A$2,Sheet2!$A$2:$AV$22,45,0)&amp;""</f>
        <v>#N/A</v>
      </c>
      <c r="J26" s="89"/>
      <c r="K26" s="89"/>
      <c r="L26" s="36"/>
      <c r="M26" s="36"/>
      <c r="N26" s="89"/>
      <c r="O26" s="86"/>
      <c r="P26" s="89"/>
      <c r="Q26" s="86"/>
      <c r="R26" s="89"/>
    </row>
    <row r="27" spans="1:18" ht="50.5" customHeight="1" x14ac:dyDescent="0.2">
      <c r="A27" s="151"/>
      <c r="B27" s="18">
        <v>6</v>
      </c>
      <c r="C27" s="91" t="e">
        <f>VLOOKUP($A$2,Sheet2!$A$2:$X$38,22,0)&amp;""</f>
        <v>#N/A</v>
      </c>
      <c r="D27" s="93" t="s">
        <v>315</v>
      </c>
      <c r="E27" s="81" t="s">
        <v>313</v>
      </c>
      <c r="F27" s="71" t="s">
        <v>313</v>
      </c>
      <c r="G27" s="82" t="str">
        <f t="shared" si="0"/>
        <v>選択してください</v>
      </c>
      <c r="H27" s="89"/>
      <c r="I27" s="84" t="e">
        <f>VLOOKUP($A$2,Sheet2!$A$2:$AV$22,46,0)&amp;""</f>
        <v>#N/A</v>
      </c>
      <c r="J27" s="89"/>
      <c r="K27" s="89"/>
      <c r="L27" s="36"/>
      <c r="M27" s="36"/>
      <c r="N27" s="89"/>
      <c r="O27" s="86"/>
      <c r="P27" s="89"/>
      <c r="Q27" s="86"/>
      <c r="R27" s="89"/>
    </row>
    <row r="28" spans="1:18" ht="50.5" customHeight="1" x14ac:dyDescent="0.2">
      <c r="A28" s="151"/>
      <c r="B28" s="18">
        <v>7</v>
      </c>
      <c r="C28" s="91" t="e">
        <f>VLOOKUP($A$2,Sheet2!$A$2:$X$38,23,0)&amp;""</f>
        <v>#N/A</v>
      </c>
      <c r="D28" s="93" t="s">
        <v>315</v>
      </c>
      <c r="E28" s="81" t="s">
        <v>313</v>
      </c>
      <c r="F28" s="71" t="s">
        <v>313</v>
      </c>
      <c r="G28" s="82" t="str">
        <f t="shared" si="0"/>
        <v>選択してください</v>
      </c>
      <c r="H28" s="89"/>
      <c r="I28" s="84" t="e">
        <f>VLOOKUP($A$2,Sheet2!$A$2:$AV$22,47,0)&amp;""</f>
        <v>#N/A</v>
      </c>
      <c r="J28" s="89"/>
      <c r="K28" s="89"/>
      <c r="L28" s="36"/>
      <c r="M28" s="36"/>
      <c r="N28" s="89"/>
      <c r="O28" s="86"/>
      <c r="P28" s="89"/>
      <c r="Q28" s="86"/>
      <c r="R28" s="89"/>
    </row>
    <row r="29" spans="1:18" ht="50.5" customHeight="1" thickBot="1" x14ac:dyDescent="0.25">
      <c r="A29" s="151"/>
      <c r="B29" s="18">
        <v>8</v>
      </c>
      <c r="C29" s="91" t="e">
        <f>VLOOKUP($A$2,Sheet2!$A$2:$X$38,24,0)&amp;""</f>
        <v>#N/A</v>
      </c>
      <c r="D29" s="94" t="s">
        <v>315</v>
      </c>
      <c r="E29" s="81" t="s">
        <v>313</v>
      </c>
      <c r="F29" s="71" t="s">
        <v>313</v>
      </c>
      <c r="G29" s="82" t="str">
        <f t="shared" si="0"/>
        <v>選択してください</v>
      </c>
      <c r="H29" s="89"/>
      <c r="I29" s="84" t="e">
        <f>VLOOKUP($A$2,Sheet2!$A$2:$AV$22,48,0)&amp;""</f>
        <v>#N/A</v>
      </c>
      <c r="J29" s="89"/>
      <c r="K29" s="89"/>
      <c r="L29" s="36"/>
      <c r="M29" s="36"/>
      <c r="N29" s="89"/>
      <c r="O29" s="86"/>
      <c r="P29" s="89"/>
      <c r="Q29" s="86"/>
      <c r="R29" s="89"/>
    </row>
    <row r="30" spans="1:18" ht="17.5" customHeight="1" x14ac:dyDescent="0.2">
      <c r="A30" s="95"/>
      <c r="B30" s="21"/>
      <c r="C30" s="20"/>
      <c r="D30" s="96"/>
      <c r="E30" s="90"/>
      <c r="F30" s="21"/>
      <c r="G30" s="21"/>
      <c r="H30" s="21"/>
      <c r="I30" s="22"/>
      <c r="J30" s="22"/>
      <c r="K30" s="22"/>
      <c r="L30" s="80"/>
      <c r="M30" s="23"/>
      <c r="N30" s="23"/>
      <c r="O30" s="23"/>
      <c r="P30" s="23"/>
    </row>
    <row r="31" spans="1:18" ht="39.65" customHeight="1" x14ac:dyDescent="0.2">
      <c r="A31" s="97" t="s">
        <v>316</v>
      </c>
      <c r="B31" s="24"/>
      <c r="C31" s="25"/>
      <c r="D31" s="98"/>
      <c r="E31" s="99"/>
      <c r="F31" s="99"/>
      <c r="G31" s="99"/>
      <c r="H31" s="100"/>
      <c r="I31" s="37" t="s">
        <v>317</v>
      </c>
      <c r="J31" s="15" t="s">
        <v>29</v>
      </c>
      <c r="K31" s="26" t="s">
        <v>34</v>
      </c>
      <c r="L31" s="16" t="s">
        <v>35</v>
      </c>
      <c r="M31" s="37" t="s">
        <v>36</v>
      </c>
      <c r="N31" s="101" t="s">
        <v>262</v>
      </c>
      <c r="O31" s="17" t="s">
        <v>318</v>
      </c>
      <c r="P31" s="17" t="s">
        <v>37</v>
      </c>
      <c r="Q31" s="17" t="s">
        <v>319</v>
      </c>
      <c r="R31" s="17" t="s">
        <v>38</v>
      </c>
    </row>
    <row r="32" spans="1:18" ht="35.25" customHeight="1" x14ac:dyDescent="0.2">
      <c r="A32" s="148" t="s">
        <v>320</v>
      </c>
      <c r="B32" s="102"/>
      <c r="C32" s="27" t="s">
        <v>39</v>
      </c>
      <c r="D32" s="103"/>
      <c r="E32" s="103"/>
      <c r="F32" s="104"/>
      <c r="G32" s="104"/>
      <c r="H32" s="105"/>
      <c r="I32" s="106" t="s">
        <v>321</v>
      </c>
      <c r="J32" s="35"/>
      <c r="K32" s="34"/>
      <c r="L32" s="56"/>
      <c r="M32" s="56"/>
      <c r="N32" s="107"/>
      <c r="O32" s="108"/>
      <c r="P32" s="108"/>
      <c r="Q32" s="108"/>
      <c r="R32" s="108"/>
    </row>
    <row r="33" spans="1:18" ht="35.25" customHeight="1" x14ac:dyDescent="0.2">
      <c r="A33" s="149"/>
      <c r="B33" s="102"/>
      <c r="C33" s="27" t="s">
        <v>39</v>
      </c>
      <c r="D33" s="109"/>
      <c r="E33" s="109"/>
      <c r="F33" s="110"/>
      <c r="G33" s="110"/>
      <c r="H33" s="111"/>
      <c r="I33" s="106" t="s">
        <v>321</v>
      </c>
      <c r="J33" s="35"/>
      <c r="K33" s="34"/>
      <c r="L33" s="35"/>
      <c r="M33" s="35"/>
      <c r="N33" s="107"/>
      <c r="O33" s="108"/>
      <c r="P33" s="108"/>
      <c r="Q33" s="108"/>
      <c r="R33" s="108"/>
    </row>
    <row r="34" spans="1:18" ht="35.25" customHeight="1" x14ac:dyDescent="0.2">
      <c r="A34" s="149"/>
      <c r="B34" s="102"/>
      <c r="C34" s="27" t="s">
        <v>39</v>
      </c>
      <c r="D34" s="109"/>
      <c r="E34" s="109"/>
      <c r="F34" s="110"/>
      <c r="G34" s="110"/>
      <c r="H34" s="111"/>
      <c r="I34" s="106" t="s">
        <v>321</v>
      </c>
      <c r="J34" s="35"/>
      <c r="K34" s="34"/>
      <c r="L34" s="35"/>
      <c r="M34" s="35"/>
      <c r="N34" s="107"/>
      <c r="O34" s="108"/>
      <c r="P34" s="108"/>
      <c r="Q34" s="108"/>
      <c r="R34" s="108"/>
    </row>
    <row r="35" spans="1:18" ht="35.25" customHeight="1" x14ac:dyDescent="0.2">
      <c r="A35" s="150"/>
      <c r="B35" s="102"/>
      <c r="C35" s="27" t="s">
        <v>39</v>
      </c>
      <c r="D35" s="112"/>
      <c r="E35" s="112"/>
      <c r="F35" s="113"/>
      <c r="G35" s="113"/>
      <c r="H35" s="114"/>
      <c r="I35" s="106" t="s">
        <v>321</v>
      </c>
      <c r="J35" s="35"/>
      <c r="K35" s="34"/>
      <c r="L35" s="35"/>
      <c r="M35" s="35"/>
      <c r="N35" s="107"/>
      <c r="O35" s="108"/>
      <c r="P35" s="108"/>
      <c r="Q35" s="108"/>
      <c r="R35" s="108"/>
    </row>
    <row r="38" spans="1:18" ht="20" customHeight="1" x14ac:dyDescent="0.2">
      <c r="A38" s="115" t="s">
        <v>322</v>
      </c>
    </row>
    <row r="39" spans="1:18" x14ac:dyDescent="0.2">
      <c r="A39" s="115" t="s">
        <v>323</v>
      </c>
      <c r="B39">
        <f>COUNTIF(D22:D29,"開講")</f>
        <v>0</v>
      </c>
    </row>
  </sheetData>
  <mergeCells count="8">
    <mergeCell ref="D5:H5"/>
    <mergeCell ref="I5:R5"/>
    <mergeCell ref="A7:A21"/>
    <mergeCell ref="A22:A29"/>
    <mergeCell ref="A32:A35"/>
    <mergeCell ref="A5:A6"/>
    <mergeCell ref="B5:B6"/>
    <mergeCell ref="C5:C6"/>
  </mergeCells>
  <phoneticPr fontId="1"/>
  <conditionalFormatting sqref="D22:D29">
    <cfRule type="cellIs" dxfId="15" priority="14" operator="equal">
      <formula>"開講"</formula>
    </cfRule>
    <cfRule type="cellIs" dxfId="14" priority="15" operator="equal">
      <formula>"開講有無を選択"</formula>
    </cfRule>
  </conditionalFormatting>
  <conditionalFormatting sqref="E7:F29">
    <cfRule type="cellIs" dxfId="13" priority="12" operator="equal">
      <formula>"選択してください"</formula>
    </cfRule>
  </conditionalFormatting>
  <conditionalFormatting sqref="E22:G22">
    <cfRule type="expression" dxfId="12" priority="8">
      <formula>$D$22="未開講"</formula>
    </cfRule>
  </conditionalFormatting>
  <conditionalFormatting sqref="E23:G23">
    <cfRule type="expression" dxfId="11" priority="7">
      <formula>$D$23="未開講"</formula>
    </cfRule>
  </conditionalFormatting>
  <conditionalFormatting sqref="E24:G24">
    <cfRule type="expression" dxfId="10" priority="6">
      <formula>$D$24="未開講"</formula>
    </cfRule>
  </conditionalFormatting>
  <conditionalFormatting sqref="E25:G25">
    <cfRule type="expression" dxfId="9" priority="5">
      <formula>$D$25="未開講"</formula>
    </cfRule>
  </conditionalFormatting>
  <conditionalFormatting sqref="E26:G26">
    <cfRule type="expression" dxfId="8" priority="4">
      <formula>$D$26="未開講"</formula>
    </cfRule>
  </conditionalFormatting>
  <conditionalFormatting sqref="E27:G27">
    <cfRule type="expression" dxfId="7" priority="3">
      <formula>$D$27="未開講"</formula>
    </cfRule>
  </conditionalFormatting>
  <conditionalFormatting sqref="E28:G28">
    <cfRule type="expression" dxfId="6" priority="2">
      <formula>$D$28="未開講"</formula>
    </cfRule>
  </conditionalFormatting>
  <conditionalFormatting sqref="E29:G29">
    <cfRule type="expression" dxfId="5" priority="1">
      <formula>$D$29="未開講"</formula>
    </cfRule>
  </conditionalFormatting>
  <conditionalFormatting sqref="G7:G29">
    <cfRule type="containsText" dxfId="4" priority="13" operator="containsText" text="選択してください">
      <formula>NOT(ISERROR(SEARCH("選択してください",G7)))</formula>
    </cfRule>
  </conditionalFormatting>
  <conditionalFormatting sqref="H7:H21">
    <cfRule type="expression" dxfId="3" priority="16">
      <formula>#REF!="非会員"</formula>
    </cfRule>
  </conditionalFormatting>
  <conditionalFormatting sqref="I7:I29">
    <cfRule type="cellIs" dxfId="2" priority="9" operator="equal">
      <formula>"理学療法士"</formula>
    </cfRule>
  </conditionalFormatting>
  <conditionalFormatting sqref="J7:J21">
    <cfRule type="expression" dxfId="1" priority="11">
      <formula>$J7="非会員"</formula>
    </cfRule>
  </conditionalFormatting>
  <conditionalFormatting sqref="N7:R21">
    <cfRule type="expression" dxfId="0" priority="10">
      <formula>$J7="非会員"</formula>
    </cfRule>
  </conditionalFormatting>
  <dataValidations count="5">
    <dataValidation type="list" allowBlank="1" showInputMessage="1" showErrorMessage="1" sqref="G7:G29" xr:uid="{700C98CA-59D4-4848-A70F-7C9E33AE80C6}">
      <formula1>"選択してください,1.レポート,2.キーワード,3.画面確認,4.その他,　"</formula1>
    </dataValidation>
    <dataValidation type="list" allowBlank="1" showInputMessage="1" showErrorMessage="1" sqref="B32:B35" xr:uid="{F9339A8A-5138-43D3-9186-3FBDC1749B2C}">
      <formula1>"選択1,選択2,選択3,選択4,選択5,選択6,選択7,選択8"</formula1>
    </dataValidation>
    <dataValidation type="list" allowBlank="1" showInputMessage="1" showErrorMessage="1" sqref="E7:E29" xr:uid="{13B5D5FD-0213-44D0-B407-7353933648A5}">
      <formula1>"選択してください,座学,実技"</formula1>
    </dataValidation>
    <dataValidation type="list" allowBlank="1" showInputMessage="1" showErrorMessage="1" sqref="F7:F29" xr:uid="{33B4D3FD-0BFD-4278-8E6D-EFDA6B1129F4}">
      <formula1>"選択してください,対面,オンライン（生中継）,オンライン（録画）,オンライン（オンデマンド）"</formula1>
    </dataValidation>
    <dataValidation type="list" allowBlank="1" showInputMessage="1" showErrorMessage="1" sqref="D22:D29" xr:uid="{DD23A780-9DE9-45A3-990A-E03D1034D94F}">
      <formula1>"開講有無を選択,開講,未開講"</formula1>
    </dataValidation>
  </dataValidations>
  <pageMargins left="0.31496062992125984" right="0.31496062992125984" top="0.74803149606299213" bottom="0.55118110236220474" header="0.31496062992125984" footer="0.31496062992125984"/>
  <pageSetup paperSize="9" scale="33" orientation="landscape" r:id="rId1"/>
  <headerFooter>
    <oddHeader>&amp;R【様式4】2025年度新規申請書類</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DCEE7F0-988B-4361-AAD5-BA79155F1EFE}">
          <x14:formula1>
            <xm:f>Sheet2!$A$1:$A$22</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D739D-27CA-48AD-B564-2473E4716D9D}">
  <sheetPr>
    <tabColor rgb="FF00B0F0"/>
  </sheetPr>
  <dimension ref="A1:AK63"/>
  <sheetViews>
    <sheetView zoomScaleNormal="100" zoomScaleSheetLayoutView="100" workbookViewId="0">
      <selection activeCell="AM7" sqref="AM7"/>
    </sheetView>
  </sheetViews>
  <sheetFormatPr defaultRowHeight="13" x14ac:dyDescent="0.2"/>
  <cols>
    <col min="1" max="3" width="2.453125" customWidth="1"/>
    <col min="4" max="4" width="3.08984375" customWidth="1"/>
    <col min="5" max="37" width="2.453125" customWidth="1"/>
  </cols>
  <sheetData>
    <row r="1" spans="1:37" s="3" customFormat="1" x14ac:dyDescent="0.2">
      <c r="A1" s="156" t="s">
        <v>324</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1:37" ht="14" x14ac:dyDescent="0.2">
      <c r="A2" s="157" t="s">
        <v>235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9"/>
    </row>
    <row r="3" spans="1:37" ht="21.5" customHeight="1" x14ac:dyDescent="0.2">
      <c r="A3" s="160" t="s">
        <v>325</v>
      </c>
      <c r="B3" s="160"/>
      <c r="C3" s="160"/>
      <c r="D3" s="160"/>
      <c r="E3" s="160"/>
      <c r="F3" s="160"/>
      <c r="G3" s="160"/>
      <c r="H3" s="160"/>
      <c r="I3" s="160"/>
      <c r="J3" s="160"/>
      <c r="K3" s="160"/>
      <c r="L3" s="160"/>
      <c r="M3" s="160"/>
      <c r="N3" s="161"/>
      <c r="O3" s="162"/>
      <c r="P3" s="162"/>
      <c r="Q3" s="162"/>
      <c r="R3" s="162"/>
      <c r="S3" s="162"/>
      <c r="T3" s="162"/>
      <c r="U3" s="162"/>
      <c r="V3" s="162"/>
      <c r="W3" s="162"/>
      <c r="X3" s="162"/>
      <c r="Y3" s="162"/>
      <c r="Z3" s="162"/>
      <c r="AA3" s="162"/>
      <c r="AB3" s="162"/>
      <c r="AC3" s="162"/>
      <c r="AD3" s="162"/>
      <c r="AE3" s="162"/>
      <c r="AF3" s="162"/>
      <c r="AG3" s="116" t="s">
        <v>326</v>
      </c>
      <c r="AH3" s="116"/>
      <c r="AI3" s="116"/>
      <c r="AJ3" s="116"/>
      <c r="AK3" s="294"/>
    </row>
    <row r="4" spans="1:37" s="42" customFormat="1" x14ac:dyDescent="0.2">
      <c r="A4" s="163" t="s">
        <v>275</v>
      </c>
      <c r="B4" s="163"/>
      <c r="C4" s="163"/>
      <c r="D4" s="163"/>
      <c r="E4" s="164"/>
      <c r="F4" s="165"/>
      <c r="G4" s="165"/>
      <c r="H4" s="165"/>
      <c r="I4" s="165"/>
      <c r="J4" s="165"/>
      <c r="K4" s="165"/>
      <c r="L4" s="165"/>
      <c r="M4" s="165"/>
      <c r="N4" s="165"/>
      <c r="O4" s="165"/>
      <c r="P4" s="165"/>
      <c r="Q4" s="165"/>
      <c r="R4" s="165"/>
      <c r="S4" s="165"/>
      <c r="T4" s="166"/>
      <c r="U4" s="167" t="s">
        <v>236</v>
      </c>
      <c r="V4" s="168"/>
      <c r="W4" s="168"/>
      <c r="X4" s="168"/>
      <c r="Y4" s="168"/>
      <c r="Z4" s="168"/>
      <c r="AA4" s="168"/>
      <c r="AB4" s="168"/>
      <c r="AC4" s="168"/>
      <c r="AD4" s="168"/>
      <c r="AE4" s="168"/>
      <c r="AF4" s="168"/>
      <c r="AG4" s="168"/>
      <c r="AH4" s="168"/>
      <c r="AI4" s="168"/>
      <c r="AJ4" s="168"/>
      <c r="AK4" s="169"/>
    </row>
    <row r="5" spans="1:37" s="42" customFormat="1" ht="20.5" customHeight="1" x14ac:dyDescent="0.2">
      <c r="A5" s="170" t="s">
        <v>237</v>
      </c>
      <c r="B5" s="170"/>
      <c r="C5" s="170"/>
      <c r="D5" s="170"/>
      <c r="E5" s="171"/>
      <c r="F5" s="172"/>
      <c r="G5" s="172"/>
      <c r="H5" s="172"/>
      <c r="I5" s="172"/>
      <c r="J5" s="172"/>
      <c r="K5" s="172"/>
      <c r="L5" s="172"/>
      <c r="M5" s="172"/>
      <c r="N5" s="172"/>
      <c r="O5" s="172"/>
      <c r="P5" s="172"/>
      <c r="Q5" s="172"/>
      <c r="R5" s="172"/>
      <c r="S5" s="172"/>
      <c r="T5" s="173"/>
      <c r="U5" s="174"/>
      <c r="V5" s="175"/>
      <c r="W5" s="175"/>
      <c r="X5" s="175"/>
      <c r="Y5" s="175"/>
      <c r="Z5" s="175"/>
      <c r="AA5" s="43" t="s">
        <v>238</v>
      </c>
      <c r="AB5" s="174"/>
      <c r="AC5" s="175"/>
      <c r="AD5" s="175"/>
      <c r="AE5" s="175"/>
      <c r="AF5" s="43" t="s">
        <v>239</v>
      </c>
      <c r="AG5" s="174"/>
      <c r="AH5" s="175"/>
      <c r="AI5" s="175"/>
      <c r="AJ5" s="175"/>
      <c r="AK5" s="43" t="s">
        <v>240</v>
      </c>
    </row>
    <row r="6" spans="1:37" s="42" customFormat="1" x14ac:dyDescent="0.2">
      <c r="A6" s="176" t="s">
        <v>276</v>
      </c>
      <c r="B6" s="177"/>
      <c r="C6" s="177"/>
      <c r="D6" s="178"/>
      <c r="E6" s="185" t="s">
        <v>277</v>
      </c>
      <c r="F6" s="186"/>
      <c r="G6" s="186"/>
      <c r="H6" s="187"/>
      <c r="I6" s="185" t="s">
        <v>278</v>
      </c>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7"/>
    </row>
    <row r="7" spans="1:37" s="42" customFormat="1" x14ac:dyDescent="0.2">
      <c r="A7" s="179"/>
      <c r="B7" s="180"/>
      <c r="C7" s="180"/>
      <c r="D7" s="181"/>
      <c r="E7" s="188" t="s">
        <v>279</v>
      </c>
      <c r="F7" s="189"/>
      <c r="G7" s="189"/>
      <c r="H7" s="190"/>
      <c r="I7" s="188"/>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90"/>
    </row>
    <row r="8" spans="1:37" s="42" customFormat="1" ht="27" customHeight="1" x14ac:dyDescent="0.2">
      <c r="A8" s="182"/>
      <c r="B8" s="183"/>
      <c r="C8" s="183"/>
      <c r="D8" s="184"/>
      <c r="E8" s="191" t="s">
        <v>280</v>
      </c>
      <c r="F8" s="192"/>
      <c r="G8" s="192"/>
      <c r="H8" s="192"/>
      <c r="I8" s="193"/>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5"/>
    </row>
    <row r="9" spans="1:37" s="42" customFormat="1" ht="13" customHeight="1" x14ac:dyDescent="0.2">
      <c r="A9" s="196" t="s">
        <v>281</v>
      </c>
      <c r="B9" s="197"/>
      <c r="C9" s="197"/>
      <c r="D9" s="197"/>
      <c r="E9" s="202"/>
      <c r="F9" s="203"/>
      <c r="G9" s="203"/>
      <c r="H9" s="204"/>
      <c r="I9" s="205" t="s">
        <v>282</v>
      </c>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7"/>
    </row>
    <row r="10" spans="1:37" s="42" customFormat="1" ht="13" customHeight="1" x14ac:dyDescent="0.2">
      <c r="A10" s="198"/>
      <c r="B10" s="199"/>
      <c r="C10" s="199"/>
      <c r="D10" s="199"/>
      <c r="E10" s="208"/>
      <c r="F10" s="209"/>
      <c r="G10" s="209"/>
      <c r="H10" s="210"/>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211"/>
    </row>
    <row r="11" spans="1:37" s="42" customFormat="1" ht="13" customHeight="1" x14ac:dyDescent="0.2">
      <c r="A11" s="200"/>
      <c r="B11" s="201"/>
      <c r="C11" s="201"/>
      <c r="D11" s="201"/>
      <c r="E11" s="212"/>
      <c r="F11" s="213"/>
      <c r="G11" s="213"/>
      <c r="H11" s="213"/>
      <c r="I11" s="214" t="s">
        <v>282</v>
      </c>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row>
    <row r="12" spans="1:37" s="42" customFormat="1" ht="22.5" customHeight="1" x14ac:dyDescent="0.2">
      <c r="A12" s="220" t="s">
        <v>327</v>
      </c>
      <c r="B12" s="221"/>
      <c r="C12" s="221"/>
      <c r="D12" s="221"/>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1:37" s="42" customFormat="1" x14ac:dyDescent="0.2">
      <c r="A13" s="229" t="s">
        <v>241</v>
      </c>
      <c r="B13" s="230"/>
      <c r="C13" s="230"/>
      <c r="D13" s="230"/>
      <c r="E13" s="231"/>
      <c r="F13" s="232" t="s">
        <v>242</v>
      </c>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row>
    <row r="14" spans="1:37" s="42" customFormat="1" x14ac:dyDescent="0.2">
      <c r="A14" s="233"/>
      <c r="B14" s="234"/>
      <c r="C14" s="28" t="s">
        <v>238</v>
      </c>
      <c r="D14" s="44"/>
      <c r="E14" s="29" t="s">
        <v>239</v>
      </c>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row>
    <row r="15" spans="1:37" s="42" customFormat="1" x14ac:dyDescent="0.2">
      <c r="A15" s="236"/>
      <c r="B15" s="237"/>
      <c r="C15" s="30" t="s">
        <v>238</v>
      </c>
      <c r="D15" s="45"/>
      <c r="E15" s="31" t="s">
        <v>243</v>
      </c>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row>
    <row r="16" spans="1:37" s="42" customFormat="1" x14ac:dyDescent="0.2">
      <c r="A16" s="217"/>
      <c r="B16" s="218"/>
      <c r="C16" s="32" t="s">
        <v>238</v>
      </c>
      <c r="D16" s="46"/>
      <c r="E16" s="33" t="s">
        <v>244</v>
      </c>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row>
    <row r="17" spans="1:37" s="42" customFormat="1" ht="21" customHeight="1" x14ac:dyDescent="0.2">
      <c r="A17" s="220" t="s">
        <v>328</v>
      </c>
      <c r="B17" s="221"/>
      <c r="C17" s="221"/>
      <c r="D17" s="221"/>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3"/>
    </row>
    <row r="18" spans="1:37" s="42" customFormat="1" x14ac:dyDescent="0.2">
      <c r="A18" s="224"/>
      <c r="B18" s="225"/>
      <c r="C18" s="225"/>
      <c r="D18" s="225"/>
      <c r="E18" s="225"/>
      <c r="F18" s="225"/>
      <c r="G18" s="225"/>
      <c r="H18" s="225"/>
      <c r="I18" s="225"/>
      <c r="J18" s="225"/>
      <c r="K18" s="225"/>
      <c r="L18" s="225"/>
      <c r="M18" s="225"/>
      <c r="N18" s="226" t="s">
        <v>329</v>
      </c>
      <c r="O18" s="227"/>
      <c r="P18" s="227"/>
      <c r="Q18" s="227"/>
      <c r="R18" s="227"/>
      <c r="S18" s="227"/>
      <c r="T18" s="227"/>
      <c r="U18" s="227"/>
      <c r="V18" s="227"/>
      <c r="W18" s="227"/>
      <c r="X18" s="227"/>
      <c r="Y18" s="228"/>
      <c r="Z18" s="229" t="s">
        <v>330</v>
      </c>
      <c r="AA18" s="230"/>
      <c r="AB18" s="230"/>
      <c r="AC18" s="230"/>
      <c r="AD18" s="230"/>
      <c r="AE18" s="230"/>
      <c r="AF18" s="230"/>
      <c r="AG18" s="230"/>
      <c r="AH18" s="230"/>
      <c r="AI18" s="230"/>
      <c r="AJ18" s="230"/>
      <c r="AK18" s="231"/>
    </row>
    <row r="19" spans="1:37" s="42" customFormat="1" x14ac:dyDescent="0.2">
      <c r="A19" s="224" t="s">
        <v>331</v>
      </c>
      <c r="B19" s="225"/>
      <c r="C19" s="225"/>
      <c r="D19" s="225"/>
      <c r="E19" s="225"/>
      <c r="F19" s="225"/>
      <c r="G19" s="225"/>
      <c r="H19" s="225"/>
      <c r="I19" s="225"/>
      <c r="J19" s="225"/>
      <c r="K19" s="225"/>
      <c r="L19" s="225"/>
      <c r="M19" s="225"/>
      <c r="N19" s="239"/>
      <c r="O19" s="240"/>
      <c r="P19" s="240"/>
      <c r="Q19" s="240"/>
      <c r="R19" s="240"/>
      <c r="S19" s="240"/>
      <c r="T19" s="240"/>
      <c r="U19" s="240"/>
      <c r="V19" s="240"/>
      <c r="W19" s="240"/>
      <c r="X19" s="240"/>
      <c r="Y19" s="241"/>
      <c r="Z19" s="117" t="s">
        <v>332</v>
      </c>
      <c r="AA19" s="118"/>
      <c r="AB19" s="227"/>
      <c r="AC19" s="227"/>
      <c r="AD19" s="227"/>
      <c r="AE19" s="227"/>
      <c r="AF19" s="227"/>
      <c r="AG19" s="28" t="s">
        <v>238</v>
      </c>
      <c r="AH19" s="227"/>
      <c r="AI19" s="227"/>
      <c r="AJ19" s="227"/>
      <c r="AK19" s="29" t="s">
        <v>239</v>
      </c>
    </row>
    <row r="20" spans="1:37" s="42" customFormat="1" x14ac:dyDescent="0.2">
      <c r="A20" s="242" t="s">
        <v>333</v>
      </c>
      <c r="B20" s="242"/>
      <c r="C20" s="242"/>
      <c r="D20" s="242"/>
      <c r="E20" s="242"/>
      <c r="F20" s="242"/>
      <c r="G20" s="242"/>
      <c r="H20" s="242"/>
      <c r="I20" s="242"/>
      <c r="J20" s="242"/>
      <c r="K20" s="242"/>
      <c r="L20" s="242"/>
      <c r="M20" s="243"/>
      <c r="N20" s="246"/>
      <c r="O20" s="246"/>
      <c r="P20" s="246"/>
      <c r="Q20" s="246"/>
      <c r="R20" s="246"/>
      <c r="S20" s="246"/>
      <c r="T20" s="246"/>
      <c r="U20" s="246"/>
      <c r="V20" s="246"/>
      <c r="W20" s="246"/>
      <c r="X20" s="246"/>
      <c r="Y20" s="246"/>
      <c r="Z20" s="119" t="s">
        <v>332</v>
      </c>
      <c r="AA20" s="120"/>
      <c r="AB20" s="247"/>
      <c r="AC20" s="247"/>
      <c r="AD20" s="247"/>
      <c r="AE20" s="247"/>
      <c r="AF20" s="247"/>
      <c r="AG20" s="121" t="s">
        <v>238</v>
      </c>
      <c r="AH20" s="247"/>
      <c r="AI20" s="247"/>
      <c r="AJ20" s="247"/>
      <c r="AK20" s="29" t="s">
        <v>239</v>
      </c>
    </row>
    <row r="21" spans="1:37" s="42" customFormat="1" x14ac:dyDescent="0.2">
      <c r="A21" s="244"/>
      <c r="B21" s="244"/>
      <c r="C21" s="244"/>
      <c r="D21" s="244"/>
      <c r="E21" s="244"/>
      <c r="F21" s="244"/>
      <c r="G21" s="244"/>
      <c r="H21" s="244"/>
      <c r="I21" s="244"/>
      <c r="J21" s="244"/>
      <c r="K21" s="244"/>
      <c r="L21" s="244"/>
      <c r="M21" s="245"/>
      <c r="N21" s="248"/>
      <c r="O21" s="248"/>
      <c r="P21" s="248"/>
      <c r="Q21" s="248"/>
      <c r="R21" s="248"/>
      <c r="S21" s="248"/>
      <c r="T21" s="248"/>
      <c r="U21" s="248"/>
      <c r="V21" s="248"/>
      <c r="W21" s="248"/>
      <c r="X21" s="248"/>
      <c r="Y21" s="248"/>
      <c r="Z21" s="122" t="s">
        <v>332</v>
      </c>
      <c r="AA21" s="59"/>
      <c r="AB21" s="249"/>
      <c r="AC21" s="249"/>
      <c r="AD21" s="249"/>
      <c r="AE21" s="249"/>
      <c r="AF21" s="249"/>
      <c r="AG21" s="30" t="s">
        <v>238</v>
      </c>
      <c r="AH21" s="249"/>
      <c r="AI21" s="249"/>
      <c r="AJ21" s="249"/>
      <c r="AK21" s="123" t="s">
        <v>244</v>
      </c>
    </row>
    <row r="22" spans="1:37" s="42" customFormat="1" x14ac:dyDescent="0.2">
      <c r="A22" s="257" t="s">
        <v>334</v>
      </c>
      <c r="B22" s="242"/>
      <c r="C22" s="242"/>
      <c r="D22" s="242"/>
      <c r="E22" s="242"/>
      <c r="F22" s="242"/>
      <c r="G22" s="242"/>
      <c r="H22" s="242"/>
      <c r="I22" s="242"/>
      <c r="J22" s="242"/>
      <c r="K22" s="242"/>
      <c r="L22" s="242"/>
      <c r="M22" s="243"/>
      <c r="N22" s="246"/>
      <c r="O22" s="246"/>
      <c r="P22" s="246"/>
      <c r="Q22" s="246"/>
      <c r="R22" s="246"/>
      <c r="S22" s="246"/>
      <c r="T22" s="246"/>
      <c r="U22" s="246"/>
      <c r="V22" s="246"/>
      <c r="W22" s="246"/>
      <c r="X22" s="246"/>
      <c r="Y22" s="246"/>
      <c r="Z22" s="124" t="s">
        <v>332</v>
      </c>
      <c r="AA22" s="125"/>
      <c r="AB22" s="259"/>
      <c r="AC22" s="259"/>
      <c r="AD22" s="259"/>
      <c r="AE22" s="259"/>
      <c r="AF22" s="259"/>
      <c r="AG22" s="121" t="s">
        <v>238</v>
      </c>
      <c r="AH22" s="247"/>
      <c r="AI22" s="247"/>
      <c r="AJ22" s="247"/>
      <c r="AK22" s="126" t="s">
        <v>244</v>
      </c>
    </row>
    <row r="23" spans="1:37" s="42" customFormat="1" x14ac:dyDescent="0.2">
      <c r="A23" s="258"/>
      <c r="B23" s="244"/>
      <c r="C23" s="244"/>
      <c r="D23" s="244"/>
      <c r="E23" s="244"/>
      <c r="F23" s="244"/>
      <c r="G23" s="244"/>
      <c r="H23" s="244"/>
      <c r="I23" s="244"/>
      <c r="J23" s="244"/>
      <c r="K23" s="244"/>
      <c r="L23" s="244"/>
      <c r="M23" s="245"/>
      <c r="N23" s="248"/>
      <c r="O23" s="248"/>
      <c r="P23" s="248"/>
      <c r="Q23" s="248"/>
      <c r="R23" s="248"/>
      <c r="S23" s="248"/>
      <c r="T23" s="248"/>
      <c r="U23" s="248"/>
      <c r="V23" s="248"/>
      <c r="W23" s="248"/>
      <c r="X23" s="248"/>
      <c r="Y23" s="248"/>
      <c r="Z23" s="127" t="s">
        <v>332</v>
      </c>
      <c r="AA23" s="128"/>
      <c r="AB23" s="260"/>
      <c r="AC23" s="260"/>
      <c r="AD23" s="260"/>
      <c r="AE23" s="260"/>
      <c r="AF23" s="260"/>
      <c r="AG23" s="30" t="s">
        <v>238</v>
      </c>
      <c r="AH23" s="249"/>
      <c r="AI23" s="249"/>
      <c r="AJ23" s="249"/>
      <c r="AK23" s="58" t="s">
        <v>244</v>
      </c>
    </row>
    <row r="24" spans="1:37" s="42" customFormat="1" ht="22" customHeight="1" x14ac:dyDescent="0.2">
      <c r="A24" s="220" t="s">
        <v>245</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50"/>
    </row>
    <row r="25" spans="1:37" s="42" customFormat="1" x14ac:dyDescent="0.2">
      <c r="A25" s="229" t="s">
        <v>241</v>
      </c>
      <c r="B25" s="230"/>
      <c r="C25" s="230"/>
      <c r="D25" s="230"/>
      <c r="E25" s="231"/>
      <c r="F25" s="232" t="s">
        <v>242</v>
      </c>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row>
    <row r="26" spans="1:37" s="42" customFormat="1" x14ac:dyDescent="0.2">
      <c r="A26" s="251"/>
      <c r="B26" s="252"/>
      <c r="C26" s="47" t="s">
        <v>238</v>
      </c>
      <c r="D26" s="48"/>
      <c r="E26" s="49" t="s">
        <v>239</v>
      </c>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row>
    <row r="27" spans="1:37" s="42" customFormat="1" x14ac:dyDescent="0.2">
      <c r="A27" s="254"/>
      <c r="B27" s="255"/>
      <c r="C27" s="50" t="s">
        <v>238</v>
      </c>
      <c r="D27" s="51"/>
      <c r="E27" s="52" t="s">
        <v>243</v>
      </c>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row>
    <row r="28" spans="1:37" s="42" customFormat="1" x14ac:dyDescent="0.2">
      <c r="A28" s="254"/>
      <c r="B28" s="255"/>
      <c r="C28" s="50" t="s">
        <v>238</v>
      </c>
      <c r="D28" s="51"/>
      <c r="E28" s="129" t="s">
        <v>244</v>
      </c>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row>
    <row r="29" spans="1:37" s="42" customFormat="1" x14ac:dyDescent="0.2">
      <c r="A29" s="261"/>
      <c r="B29" s="262"/>
      <c r="C29" s="53"/>
      <c r="D29" s="54"/>
      <c r="E29" s="55"/>
      <c r="F29" s="263" t="s">
        <v>335</v>
      </c>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37" s="42" customFormat="1" ht="37" customHeight="1" x14ac:dyDescent="0.2">
      <c r="A30" s="264" t="s">
        <v>336</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50"/>
    </row>
    <row r="31" spans="1:37" s="42" customFormat="1" ht="22" customHeight="1" x14ac:dyDescent="0.2">
      <c r="A31" s="265" t="s">
        <v>337</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7"/>
    </row>
    <row r="32" spans="1:37" s="42" customFormat="1" x14ac:dyDescent="0.2">
      <c r="A32" s="229" t="s">
        <v>241</v>
      </c>
      <c r="B32" s="230"/>
      <c r="C32" s="230"/>
      <c r="D32" s="230"/>
      <c r="E32" s="231"/>
      <c r="F32" s="232" t="s">
        <v>242</v>
      </c>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row>
    <row r="33" spans="1:37" s="42" customFormat="1" x14ac:dyDescent="0.2">
      <c r="A33" s="233"/>
      <c r="B33" s="234"/>
      <c r="C33" s="28" t="s">
        <v>238</v>
      </c>
      <c r="D33" s="44"/>
      <c r="E33" s="29" t="s">
        <v>239</v>
      </c>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row>
    <row r="34" spans="1:37" s="42" customFormat="1" x14ac:dyDescent="0.2">
      <c r="A34" s="236"/>
      <c r="B34" s="237"/>
      <c r="C34" s="30" t="s">
        <v>238</v>
      </c>
      <c r="D34" s="45"/>
      <c r="E34" s="31" t="s">
        <v>243</v>
      </c>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row>
    <row r="35" spans="1:37" s="42" customFormat="1" x14ac:dyDescent="0.2">
      <c r="A35" s="217"/>
      <c r="B35" s="218"/>
      <c r="C35" s="32" t="s">
        <v>238</v>
      </c>
      <c r="D35" s="46"/>
      <c r="E35" s="33" t="s">
        <v>244</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row>
    <row r="36" spans="1:37" s="42" customFormat="1" ht="22" customHeight="1" x14ac:dyDescent="0.2">
      <c r="A36" s="265" t="s">
        <v>338</v>
      </c>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9"/>
    </row>
    <row r="37" spans="1:37" s="42" customFormat="1" x14ac:dyDescent="0.2">
      <c r="A37" s="229" t="s">
        <v>241</v>
      </c>
      <c r="B37" s="230"/>
      <c r="C37" s="230"/>
      <c r="D37" s="230"/>
      <c r="E37" s="231"/>
      <c r="F37" s="232" t="s">
        <v>242</v>
      </c>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row>
    <row r="38" spans="1:37" s="42" customFormat="1" x14ac:dyDescent="0.2">
      <c r="A38" s="233"/>
      <c r="B38" s="234"/>
      <c r="C38" s="28" t="s">
        <v>238</v>
      </c>
      <c r="D38" s="44"/>
      <c r="E38" s="29" t="s">
        <v>239</v>
      </c>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row>
    <row r="39" spans="1:37" s="42" customFormat="1" x14ac:dyDescent="0.2">
      <c r="A39" s="236"/>
      <c r="B39" s="237"/>
      <c r="C39" s="30" t="s">
        <v>238</v>
      </c>
      <c r="D39" s="45"/>
      <c r="E39" s="31" t="s">
        <v>243</v>
      </c>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row>
    <row r="40" spans="1:37" s="42" customFormat="1" x14ac:dyDescent="0.2">
      <c r="A40" s="217"/>
      <c r="B40" s="218"/>
      <c r="C40" s="32" t="s">
        <v>238</v>
      </c>
      <c r="D40" s="46"/>
      <c r="E40" s="33" t="s">
        <v>244</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row>
    <row r="41" spans="1:37" s="42" customFormat="1" ht="22.5" customHeight="1" x14ac:dyDescent="0.2">
      <c r="A41" s="265" t="s">
        <v>339</v>
      </c>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7"/>
    </row>
    <row r="42" spans="1:37" s="42" customFormat="1" x14ac:dyDescent="0.2">
      <c r="A42" s="229" t="s">
        <v>241</v>
      </c>
      <c r="B42" s="230"/>
      <c r="C42" s="230"/>
      <c r="D42" s="230"/>
      <c r="E42" s="231"/>
      <c r="F42" s="232" t="s">
        <v>242</v>
      </c>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1:37" s="42" customFormat="1" x14ac:dyDescent="0.2">
      <c r="A43" s="273" t="s">
        <v>283</v>
      </c>
      <c r="B43" s="274"/>
      <c r="C43" s="274"/>
      <c r="D43" s="274"/>
      <c r="E43" s="27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row>
    <row r="44" spans="1:37" s="42" customFormat="1" x14ac:dyDescent="0.2">
      <c r="A44" s="236"/>
      <c r="B44" s="237"/>
      <c r="C44" s="30" t="s">
        <v>238</v>
      </c>
      <c r="D44" s="45"/>
      <c r="E44" s="31" t="s">
        <v>243</v>
      </c>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row>
    <row r="45" spans="1:37" s="42" customFormat="1" x14ac:dyDescent="0.2">
      <c r="A45" s="236"/>
      <c r="B45" s="237"/>
      <c r="C45" s="30" t="s">
        <v>238</v>
      </c>
      <c r="D45" s="45"/>
      <c r="E45" s="31" t="s">
        <v>243</v>
      </c>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row>
    <row r="46" spans="1:37" s="42" customFormat="1" x14ac:dyDescent="0.2">
      <c r="A46" s="270" t="s">
        <v>284</v>
      </c>
      <c r="B46" s="271"/>
      <c r="C46" s="271"/>
      <c r="D46" s="271"/>
      <c r="E46" s="272"/>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row>
    <row r="47" spans="1:37" s="42" customFormat="1" x14ac:dyDescent="0.2">
      <c r="A47" s="236"/>
      <c r="B47" s="237"/>
      <c r="C47" s="30" t="s">
        <v>238</v>
      </c>
      <c r="D47" s="45"/>
      <c r="E47" s="31" t="s">
        <v>243</v>
      </c>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row>
    <row r="48" spans="1:37" s="42" customFormat="1" x14ac:dyDescent="0.2">
      <c r="A48" s="236"/>
      <c r="B48" s="237"/>
      <c r="C48" s="30" t="s">
        <v>238</v>
      </c>
      <c r="D48" s="45"/>
      <c r="E48" s="31" t="s">
        <v>243</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s="42" customFormat="1" x14ac:dyDescent="0.2">
      <c r="A49" s="276" t="s">
        <v>285</v>
      </c>
      <c r="B49" s="277"/>
      <c r="C49" s="277"/>
      <c r="D49" s="277"/>
      <c r="E49" s="27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row>
    <row r="50" spans="1:37" s="42" customFormat="1" x14ac:dyDescent="0.2">
      <c r="A50" s="236"/>
      <c r="B50" s="237"/>
      <c r="C50" s="30" t="s">
        <v>238</v>
      </c>
      <c r="D50" s="45"/>
      <c r="E50" s="31" t="s">
        <v>243</v>
      </c>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row>
    <row r="51" spans="1:37" s="42" customFormat="1" x14ac:dyDescent="0.2">
      <c r="A51" s="217"/>
      <c r="B51" s="218"/>
      <c r="C51" s="32" t="s">
        <v>238</v>
      </c>
      <c r="D51" s="46"/>
      <c r="E51" s="33" t="s">
        <v>244</v>
      </c>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row>
    <row r="52" spans="1:37" s="42" customFormat="1" ht="22.5" customHeight="1" x14ac:dyDescent="0.2">
      <c r="A52" s="220" t="s">
        <v>246</v>
      </c>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50"/>
    </row>
    <row r="53" spans="1:37" s="42" customFormat="1" x14ac:dyDescent="0.2">
      <c r="A53" s="229" t="s">
        <v>241</v>
      </c>
      <c r="B53" s="230"/>
      <c r="C53" s="230"/>
      <c r="D53" s="230"/>
      <c r="E53" s="231"/>
      <c r="F53" s="232" t="s">
        <v>242</v>
      </c>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42" customFormat="1" x14ac:dyDescent="0.2">
      <c r="A54" s="233"/>
      <c r="B54" s="234"/>
      <c r="C54" s="28" t="s">
        <v>238</v>
      </c>
      <c r="D54" s="44"/>
      <c r="E54" s="29" t="s">
        <v>239</v>
      </c>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row>
    <row r="55" spans="1:37" s="42" customFormat="1" x14ac:dyDescent="0.2">
      <c r="A55" s="236"/>
      <c r="B55" s="237"/>
      <c r="C55" s="30" t="s">
        <v>238</v>
      </c>
      <c r="D55" s="45"/>
      <c r="E55" s="31" t="s">
        <v>243</v>
      </c>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row>
    <row r="56" spans="1:37" s="42" customFormat="1" x14ac:dyDescent="0.2">
      <c r="A56" s="217"/>
      <c r="B56" s="218"/>
      <c r="C56" s="32" t="s">
        <v>238</v>
      </c>
      <c r="D56" s="46"/>
      <c r="E56" s="33" t="s">
        <v>244</v>
      </c>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row>
    <row r="57" spans="1:37" s="42" customFormat="1" ht="22.5" customHeight="1" x14ac:dyDescent="0.2">
      <c r="A57" s="220" t="s">
        <v>247</v>
      </c>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50"/>
    </row>
    <row r="58" spans="1:37" s="42" customFormat="1" x14ac:dyDescent="0.2">
      <c r="A58" s="229" t="s">
        <v>241</v>
      </c>
      <c r="B58" s="230"/>
      <c r="C58" s="230"/>
      <c r="D58" s="230"/>
      <c r="E58" s="231"/>
      <c r="F58" s="229" t="s">
        <v>242</v>
      </c>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1"/>
    </row>
    <row r="59" spans="1:37" s="42" customFormat="1" x14ac:dyDescent="0.2">
      <c r="A59" s="233"/>
      <c r="B59" s="234"/>
      <c r="C59" s="28" t="s">
        <v>238</v>
      </c>
      <c r="D59" s="44"/>
      <c r="E59" s="29" t="s">
        <v>239</v>
      </c>
      <c r="F59" s="291"/>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3"/>
    </row>
    <row r="60" spans="1:37" s="42" customFormat="1" x14ac:dyDescent="0.2">
      <c r="A60" s="217"/>
      <c r="B60" s="218"/>
      <c r="C60" s="32" t="s">
        <v>238</v>
      </c>
      <c r="D60" s="46"/>
      <c r="E60" s="33" t="s">
        <v>239</v>
      </c>
      <c r="F60" s="279"/>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1"/>
    </row>
    <row r="61" spans="1:37" s="42" customFormat="1" x14ac:dyDescent="0.2">
      <c r="A61" s="282" t="s">
        <v>340</v>
      </c>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4"/>
    </row>
    <row r="62" spans="1:37" s="42" customFormat="1" x14ac:dyDescent="0.2">
      <c r="A62" s="285"/>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7"/>
    </row>
    <row r="63" spans="1:37" s="42" customFormat="1" x14ac:dyDescent="0.2">
      <c r="A63" s="288"/>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90"/>
    </row>
  </sheetData>
  <mergeCells count="125">
    <mergeCell ref="A60:B60"/>
    <mergeCell ref="F60:AK60"/>
    <mergeCell ref="A61:AK63"/>
    <mergeCell ref="A56:B56"/>
    <mergeCell ref="F56:AK56"/>
    <mergeCell ref="A57:AK57"/>
    <mergeCell ref="A58:E58"/>
    <mergeCell ref="F58:AK58"/>
    <mergeCell ref="A59:B59"/>
    <mergeCell ref="F59:AK59"/>
    <mergeCell ref="A52:AK52"/>
    <mergeCell ref="A53:E53"/>
    <mergeCell ref="F53:AK53"/>
    <mergeCell ref="A54:B54"/>
    <mergeCell ref="F54:AK54"/>
    <mergeCell ref="A55:B55"/>
    <mergeCell ref="F55:AK55"/>
    <mergeCell ref="A49:E49"/>
    <mergeCell ref="F49:AK49"/>
    <mergeCell ref="A50:B50"/>
    <mergeCell ref="F50:AK50"/>
    <mergeCell ref="A51:B51"/>
    <mergeCell ref="F51:AK51"/>
    <mergeCell ref="A46:E46"/>
    <mergeCell ref="F46:AK46"/>
    <mergeCell ref="A47:B47"/>
    <mergeCell ref="F47:AK47"/>
    <mergeCell ref="A48:B48"/>
    <mergeCell ref="F48:AK48"/>
    <mergeCell ref="A43:E43"/>
    <mergeCell ref="F43:AK43"/>
    <mergeCell ref="A44:B44"/>
    <mergeCell ref="F44:AK44"/>
    <mergeCell ref="A45:B45"/>
    <mergeCell ref="F45:AK45"/>
    <mergeCell ref="A39:B39"/>
    <mergeCell ref="F39:AK39"/>
    <mergeCell ref="A40:B40"/>
    <mergeCell ref="F40:AK40"/>
    <mergeCell ref="A41:AK41"/>
    <mergeCell ref="A42:E42"/>
    <mergeCell ref="F42:AK42"/>
    <mergeCell ref="A35:B35"/>
    <mergeCell ref="F35:AK35"/>
    <mergeCell ref="A36:AK36"/>
    <mergeCell ref="A37:E37"/>
    <mergeCell ref="F37:AK37"/>
    <mergeCell ref="A38:B38"/>
    <mergeCell ref="F38:AK38"/>
    <mergeCell ref="A32:E32"/>
    <mergeCell ref="F32:AK32"/>
    <mergeCell ref="A33:B33"/>
    <mergeCell ref="F33:AK33"/>
    <mergeCell ref="A34:B34"/>
    <mergeCell ref="F34:AK34"/>
    <mergeCell ref="A28:B28"/>
    <mergeCell ref="F28:AK28"/>
    <mergeCell ref="A29:B29"/>
    <mergeCell ref="F29:AK29"/>
    <mergeCell ref="A30:AK30"/>
    <mergeCell ref="A31:AK31"/>
    <mergeCell ref="A24:AK24"/>
    <mergeCell ref="A25:E25"/>
    <mergeCell ref="F25:AK25"/>
    <mergeCell ref="A26:B26"/>
    <mergeCell ref="F26:AK26"/>
    <mergeCell ref="A27:B27"/>
    <mergeCell ref="F27:AK27"/>
    <mergeCell ref="AH21:AJ21"/>
    <mergeCell ref="A22:M23"/>
    <mergeCell ref="N22:Y22"/>
    <mergeCell ref="AB22:AF22"/>
    <mergeCell ref="AH22:AJ22"/>
    <mergeCell ref="N23:Y23"/>
    <mergeCell ref="AB23:AF23"/>
    <mergeCell ref="AH23:AJ23"/>
    <mergeCell ref="A19:M19"/>
    <mergeCell ref="N19:Y19"/>
    <mergeCell ref="AB19:AF19"/>
    <mergeCell ref="AH19:AJ19"/>
    <mergeCell ref="A20:M21"/>
    <mergeCell ref="N20:Y20"/>
    <mergeCell ref="AB20:AF20"/>
    <mergeCell ref="AH20:AJ20"/>
    <mergeCell ref="N21:Y21"/>
    <mergeCell ref="AB21:AF21"/>
    <mergeCell ref="A16:B16"/>
    <mergeCell ref="F16:AK16"/>
    <mergeCell ref="A17:AK17"/>
    <mergeCell ref="A18:M18"/>
    <mergeCell ref="N18:Y18"/>
    <mergeCell ref="Z18:AK18"/>
    <mergeCell ref="A12:AK12"/>
    <mergeCell ref="A13:E13"/>
    <mergeCell ref="F13:AK13"/>
    <mergeCell ref="A14:B14"/>
    <mergeCell ref="F14:AK14"/>
    <mergeCell ref="A15:B15"/>
    <mergeCell ref="F15:AK15"/>
    <mergeCell ref="A6:D8"/>
    <mergeCell ref="E6:H6"/>
    <mergeCell ref="I6:AK6"/>
    <mergeCell ref="E7:H7"/>
    <mergeCell ref="I7:AK7"/>
    <mergeCell ref="E8:H8"/>
    <mergeCell ref="I8:AK8"/>
    <mergeCell ref="A9:D11"/>
    <mergeCell ref="E9:H9"/>
    <mergeCell ref="I9:AK9"/>
    <mergeCell ref="E10:H10"/>
    <mergeCell ref="I10:AK10"/>
    <mergeCell ref="E11:H11"/>
    <mergeCell ref="I11:AK11"/>
    <mergeCell ref="A1:AK1"/>
    <mergeCell ref="A2:AK2"/>
    <mergeCell ref="A3:M3"/>
    <mergeCell ref="N3:AF3"/>
    <mergeCell ref="A4:D4"/>
    <mergeCell ref="E4:T4"/>
    <mergeCell ref="U4:AK4"/>
    <mergeCell ref="A5:D5"/>
    <mergeCell ref="E5:T5"/>
    <mergeCell ref="U5:Z5"/>
    <mergeCell ref="AB5:AE5"/>
    <mergeCell ref="AG5:AJ5"/>
  </mergeCells>
  <phoneticPr fontId="1"/>
  <pageMargins left="0.7" right="0.7" top="0.75" bottom="0.75" header="0.3" footer="0.3"/>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23F92B-27F6-463D-B532-AEC47F2D3704}">
          <x14:formula1>
            <xm:f>Sheet3!$A$2:$A$24</xm:f>
          </x14:formula1>
          <xm:sqref>E9:H11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8F03F-6F48-4BC1-BB98-D2823ACC0DCE}">
  <dimension ref="A2:A24"/>
  <sheetViews>
    <sheetView workbookViewId="0">
      <selection activeCell="E11" sqref="E11:H11"/>
    </sheetView>
  </sheetViews>
  <sheetFormatPr defaultRowHeight="13" x14ac:dyDescent="0.2"/>
  <cols>
    <col min="1" max="1" width="15.7265625" customWidth="1"/>
  </cols>
  <sheetData>
    <row r="2" spans="1:1" x14ac:dyDescent="0.2">
      <c r="A2" t="s">
        <v>341</v>
      </c>
    </row>
    <row r="3" spans="1:1" x14ac:dyDescent="0.2">
      <c r="A3" t="s">
        <v>342</v>
      </c>
    </row>
    <row r="4" spans="1:1" x14ac:dyDescent="0.2">
      <c r="A4" t="s">
        <v>343</v>
      </c>
    </row>
    <row r="5" spans="1:1" x14ac:dyDescent="0.2">
      <c r="A5" t="s">
        <v>344</v>
      </c>
    </row>
    <row r="6" spans="1:1" x14ac:dyDescent="0.2">
      <c r="A6" t="s">
        <v>345</v>
      </c>
    </row>
    <row r="7" spans="1:1" x14ac:dyDescent="0.2">
      <c r="A7" t="s">
        <v>346</v>
      </c>
    </row>
    <row r="8" spans="1:1" x14ac:dyDescent="0.2">
      <c r="A8" t="s">
        <v>347</v>
      </c>
    </row>
    <row r="9" spans="1:1" x14ac:dyDescent="0.2">
      <c r="A9" t="s">
        <v>348</v>
      </c>
    </row>
    <row r="10" spans="1:1" x14ac:dyDescent="0.2">
      <c r="A10" t="s">
        <v>349</v>
      </c>
    </row>
    <row r="11" spans="1:1" x14ac:dyDescent="0.2">
      <c r="A11" t="s">
        <v>286</v>
      </c>
    </row>
    <row r="12" spans="1:1" x14ac:dyDescent="0.2">
      <c r="A12" t="s">
        <v>287</v>
      </c>
    </row>
    <row r="13" spans="1:1" x14ac:dyDescent="0.2">
      <c r="A13" t="s">
        <v>288</v>
      </c>
    </row>
    <row r="14" spans="1:1" x14ac:dyDescent="0.2">
      <c r="A14" t="s">
        <v>289</v>
      </c>
    </row>
    <row r="15" spans="1:1" x14ac:dyDescent="0.2">
      <c r="A15" t="s">
        <v>290</v>
      </c>
    </row>
    <row r="16" spans="1:1" x14ac:dyDescent="0.2">
      <c r="A16" t="s">
        <v>291</v>
      </c>
    </row>
    <row r="17" spans="1:1" x14ac:dyDescent="0.2">
      <c r="A17" t="s">
        <v>350</v>
      </c>
    </row>
    <row r="18" spans="1:1" x14ac:dyDescent="0.2">
      <c r="A18" t="s">
        <v>351</v>
      </c>
    </row>
    <row r="19" spans="1:1" x14ac:dyDescent="0.2">
      <c r="A19" t="s">
        <v>352</v>
      </c>
    </row>
    <row r="20" spans="1:1" x14ac:dyDescent="0.2">
      <c r="A20" t="s">
        <v>353</v>
      </c>
    </row>
    <row r="21" spans="1:1" x14ac:dyDescent="0.2">
      <c r="A21" t="s">
        <v>354</v>
      </c>
    </row>
    <row r="22" spans="1:1" x14ac:dyDescent="0.2">
      <c r="A22" t="s">
        <v>355</v>
      </c>
    </row>
    <row r="23" spans="1:1" x14ac:dyDescent="0.2">
      <c r="A23" t="s">
        <v>356</v>
      </c>
    </row>
    <row r="24" spans="1:1" x14ac:dyDescent="0.2">
      <c r="A24" t="s">
        <v>357</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CB5D-C9DE-4301-9C45-29510491A867}">
  <dimension ref="A2:B22"/>
  <sheetViews>
    <sheetView workbookViewId="0">
      <selection activeCell="E11" sqref="E11:H11"/>
    </sheetView>
  </sheetViews>
  <sheetFormatPr defaultRowHeight="13" x14ac:dyDescent="0.2"/>
  <cols>
    <col min="1" max="1" width="18.6328125" customWidth="1"/>
  </cols>
  <sheetData>
    <row r="2" spans="1:2" x14ac:dyDescent="0.2">
      <c r="A2" t="s">
        <v>248</v>
      </c>
      <c r="B2" t="s">
        <v>358</v>
      </c>
    </row>
    <row r="3" spans="1:2" x14ac:dyDescent="0.2">
      <c r="A3" t="s">
        <v>249</v>
      </c>
      <c r="B3" t="s">
        <v>6</v>
      </c>
    </row>
    <row r="4" spans="1:2" x14ac:dyDescent="0.2">
      <c r="A4" t="s">
        <v>250</v>
      </c>
      <c r="B4" t="s">
        <v>7</v>
      </c>
    </row>
    <row r="5" spans="1:2" x14ac:dyDescent="0.2">
      <c r="A5" t="s">
        <v>251</v>
      </c>
      <c r="B5" t="s">
        <v>8</v>
      </c>
    </row>
    <row r="6" spans="1:2" x14ac:dyDescent="0.2">
      <c r="A6" t="s">
        <v>252</v>
      </c>
      <c r="B6" t="s">
        <v>359</v>
      </c>
    </row>
    <row r="7" spans="1:2" x14ac:dyDescent="0.2">
      <c r="A7" t="s">
        <v>253</v>
      </c>
      <c r="B7" t="s">
        <v>9</v>
      </c>
    </row>
    <row r="8" spans="1:2" x14ac:dyDescent="0.2">
      <c r="A8" t="s">
        <v>216</v>
      </c>
      <c r="B8" t="s">
        <v>360</v>
      </c>
    </row>
    <row r="9" spans="1:2" x14ac:dyDescent="0.2">
      <c r="A9" t="s">
        <v>118</v>
      </c>
      <c r="B9" t="s">
        <v>10</v>
      </c>
    </row>
    <row r="10" spans="1:2" x14ac:dyDescent="0.2">
      <c r="A10" t="s">
        <v>13</v>
      </c>
      <c r="B10" t="s">
        <v>11</v>
      </c>
    </row>
    <row r="11" spans="1:2" x14ac:dyDescent="0.2">
      <c r="A11" t="s">
        <v>254</v>
      </c>
      <c r="B11" t="s">
        <v>361</v>
      </c>
    </row>
    <row r="12" spans="1:2" x14ac:dyDescent="0.2">
      <c r="A12" t="s">
        <v>255</v>
      </c>
      <c r="B12" t="s">
        <v>12</v>
      </c>
    </row>
    <row r="13" spans="1:2" x14ac:dyDescent="0.2">
      <c r="A13" t="s">
        <v>16</v>
      </c>
      <c r="B13" t="s">
        <v>13</v>
      </c>
    </row>
    <row r="14" spans="1:2" x14ac:dyDescent="0.2">
      <c r="A14" t="s">
        <v>362</v>
      </c>
      <c r="B14" t="s">
        <v>14</v>
      </c>
    </row>
    <row r="15" spans="1:2" x14ac:dyDescent="0.2">
      <c r="B15" t="s">
        <v>363</v>
      </c>
    </row>
    <row r="16" spans="1:2" x14ac:dyDescent="0.2">
      <c r="B16" t="s">
        <v>15</v>
      </c>
    </row>
    <row r="17" spans="2:2" x14ac:dyDescent="0.2">
      <c r="B17" t="s">
        <v>16</v>
      </c>
    </row>
    <row r="18" spans="2:2" x14ac:dyDescent="0.2">
      <c r="B18" t="s">
        <v>17</v>
      </c>
    </row>
    <row r="19" spans="2:2" x14ac:dyDescent="0.2">
      <c r="B19" t="s">
        <v>18</v>
      </c>
    </row>
    <row r="20" spans="2:2" x14ac:dyDescent="0.2">
      <c r="B20" t="s">
        <v>19</v>
      </c>
    </row>
    <row r="21" spans="2:2" x14ac:dyDescent="0.2">
      <c r="B21" t="s">
        <v>20</v>
      </c>
    </row>
    <row r="22" spans="2:2" x14ac:dyDescent="0.2">
      <c r="B22" t="s">
        <v>21</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9293-5F29-49B0-85E1-7C2FA958FFE7}">
  <dimension ref="A1:AV22"/>
  <sheetViews>
    <sheetView zoomScale="60" zoomScaleNormal="60" workbookViewId="0">
      <pane xSplit="1" ySplit="1" topLeftCell="B2" activePane="bottomRight" state="frozen"/>
      <selection activeCell="E11" sqref="E11:H11"/>
      <selection pane="topRight" activeCell="E11" sqref="E11:H11"/>
      <selection pane="bottomLeft" activeCell="E11" sqref="E11:H11"/>
      <selection pane="bottomRight" activeCell="E11" sqref="E11:H11"/>
    </sheetView>
  </sheetViews>
  <sheetFormatPr defaultRowHeight="13" x14ac:dyDescent="0.2"/>
  <cols>
    <col min="25" max="25" width="8.7265625" style="130"/>
  </cols>
  <sheetData>
    <row r="1" spans="1:48" x14ac:dyDescent="0.2">
      <c r="A1" t="s">
        <v>33</v>
      </c>
      <c r="Z1" t="s">
        <v>364</v>
      </c>
      <c r="AA1" t="s">
        <v>365</v>
      </c>
      <c r="AB1" t="s">
        <v>366</v>
      </c>
      <c r="AC1" t="s">
        <v>367</v>
      </c>
      <c r="AD1" t="s">
        <v>368</v>
      </c>
      <c r="AE1" t="s">
        <v>369</v>
      </c>
      <c r="AF1" t="s">
        <v>370</v>
      </c>
      <c r="AG1" t="s">
        <v>371</v>
      </c>
      <c r="AH1" t="s">
        <v>372</v>
      </c>
      <c r="AI1" t="s">
        <v>373</v>
      </c>
      <c r="AJ1" t="s">
        <v>374</v>
      </c>
      <c r="AK1" t="s">
        <v>375</v>
      </c>
      <c r="AL1" t="s">
        <v>376</v>
      </c>
      <c r="AM1" t="s">
        <v>377</v>
      </c>
      <c r="AN1" t="s">
        <v>378</v>
      </c>
      <c r="AO1" t="s">
        <v>379</v>
      </c>
      <c r="AP1" t="s">
        <v>380</v>
      </c>
      <c r="AQ1" t="s">
        <v>381</v>
      </c>
      <c r="AR1" t="s">
        <v>382</v>
      </c>
      <c r="AS1" t="s">
        <v>383</v>
      </c>
      <c r="AT1" t="s">
        <v>384</v>
      </c>
      <c r="AU1" t="s">
        <v>385</v>
      </c>
      <c r="AV1" t="s">
        <v>386</v>
      </c>
    </row>
    <row r="2" spans="1:48" ht="20.149999999999999" customHeight="1" x14ac:dyDescent="0.2">
      <c r="A2" t="s">
        <v>40</v>
      </c>
      <c r="B2" t="s">
        <v>41</v>
      </c>
      <c r="C2" t="s">
        <v>42</v>
      </c>
      <c r="D2" t="s">
        <v>43</v>
      </c>
      <c r="E2" t="s">
        <v>44</v>
      </c>
      <c r="F2" t="s">
        <v>45</v>
      </c>
      <c r="G2" t="s">
        <v>46</v>
      </c>
      <c r="H2" t="s">
        <v>47</v>
      </c>
      <c r="I2" t="s">
        <v>48</v>
      </c>
      <c r="J2" t="s">
        <v>49</v>
      </c>
      <c r="K2" t="s">
        <v>50</v>
      </c>
      <c r="L2" t="s">
        <v>51</v>
      </c>
      <c r="M2" t="s">
        <v>52</v>
      </c>
      <c r="N2" t="s">
        <v>53</v>
      </c>
      <c r="O2" t="s">
        <v>54</v>
      </c>
      <c r="P2" t="s">
        <v>55</v>
      </c>
      <c r="Q2" t="s">
        <v>387</v>
      </c>
      <c r="R2" t="s">
        <v>388</v>
      </c>
      <c r="S2" t="s">
        <v>389</v>
      </c>
      <c r="T2" t="s">
        <v>390</v>
      </c>
      <c r="U2" t="s">
        <v>391</v>
      </c>
      <c r="V2" t="s">
        <v>392</v>
      </c>
      <c r="W2" t="s">
        <v>393</v>
      </c>
      <c r="X2" t="s">
        <v>394</v>
      </c>
      <c r="Y2" s="130" t="s">
        <v>395</v>
      </c>
      <c r="AB2" t="s">
        <v>321</v>
      </c>
      <c r="AD2" t="s">
        <v>321</v>
      </c>
      <c r="AE2" t="s">
        <v>321</v>
      </c>
      <c r="AF2" t="s">
        <v>321</v>
      </c>
      <c r="AG2" t="s">
        <v>321</v>
      </c>
      <c r="AH2" t="s">
        <v>321</v>
      </c>
      <c r="AI2" t="s">
        <v>321</v>
      </c>
      <c r="AJ2" t="s">
        <v>321</v>
      </c>
      <c r="AP2" t="s">
        <v>321</v>
      </c>
      <c r="AQ2" t="s">
        <v>321</v>
      </c>
      <c r="AR2" t="s">
        <v>321</v>
      </c>
      <c r="AS2" t="s">
        <v>321</v>
      </c>
      <c r="AT2" t="s">
        <v>321</v>
      </c>
      <c r="AU2" t="s">
        <v>321</v>
      </c>
      <c r="AV2" t="s">
        <v>321</v>
      </c>
    </row>
    <row r="3" spans="1:48" ht="20.149999999999999" customHeight="1" x14ac:dyDescent="0.2">
      <c r="A3" t="s">
        <v>6</v>
      </c>
      <c r="B3" t="s">
        <v>41</v>
      </c>
      <c r="C3" t="s">
        <v>42</v>
      </c>
      <c r="D3" t="s">
        <v>43</v>
      </c>
      <c r="E3" t="s">
        <v>44</v>
      </c>
      <c r="F3" t="s">
        <v>56</v>
      </c>
      <c r="G3" t="s">
        <v>57</v>
      </c>
      <c r="H3" t="s">
        <v>58</v>
      </c>
      <c r="I3" t="s">
        <v>59</v>
      </c>
      <c r="J3" t="s">
        <v>60</v>
      </c>
      <c r="K3" t="s">
        <v>50</v>
      </c>
      <c r="L3" t="s">
        <v>51</v>
      </c>
      <c r="M3" t="s">
        <v>52</v>
      </c>
      <c r="N3" t="s">
        <v>61</v>
      </c>
      <c r="O3" t="s">
        <v>54</v>
      </c>
      <c r="P3" t="s">
        <v>55</v>
      </c>
      <c r="Q3" t="s">
        <v>396</v>
      </c>
      <c r="R3" t="s">
        <v>397</v>
      </c>
      <c r="S3" t="s">
        <v>398</v>
      </c>
      <c r="T3" t="s">
        <v>399</v>
      </c>
      <c r="U3" t="s">
        <v>400</v>
      </c>
      <c r="V3" t="s">
        <v>401</v>
      </c>
      <c r="W3" t="s">
        <v>402</v>
      </c>
      <c r="X3" t="s">
        <v>403</v>
      </c>
      <c r="Y3" s="130" t="s">
        <v>395</v>
      </c>
      <c r="AB3" t="s">
        <v>321</v>
      </c>
      <c r="AD3" t="s">
        <v>321</v>
      </c>
      <c r="AE3" t="s">
        <v>321</v>
      </c>
      <c r="AF3" t="s">
        <v>321</v>
      </c>
      <c r="AG3" t="s">
        <v>321</v>
      </c>
      <c r="AH3" t="s">
        <v>321</v>
      </c>
      <c r="AI3" t="s">
        <v>321</v>
      </c>
      <c r="AJ3" t="s">
        <v>321</v>
      </c>
      <c r="AO3" t="s">
        <v>321</v>
      </c>
      <c r="AP3" t="s">
        <v>321</v>
      </c>
      <c r="AQ3" t="s">
        <v>321</v>
      </c>
      <c r="AR3" t="s">
        <v>321</v>
      </c>
      <c r="AS3" t="s">
        <v>321</v>
      </c>
      <c r="AT3" t="s">
        <v>321</v>
      </c>
      <c r="AU3" t="s">
        <v>321</v>
      </c>
      <c r="AV3" t="s">
        <v>321</v>
      </c>
    </row>
    <row r="4" spans="1:48" ht="20.149999999999999" customHeight="1" x14ac:dyDescent="0.2">
      <c r="A4" t="s">
        <v>7</v>
      </c>
      <c r="B4" t="s">
        <v>41</v>
      </c>
      <c r="C4" t="s">
        <v>42</v>
      </c>
      <c r="D4" t="s">
        <v>43</v>
      </c>
      <c r="E4" t="s">
        <v>44</v>
      </c>
      <c r="F4" t="s">
        <v>62</v>
      </c>
      <c r="G4" t="s">
        <v>63</v>
      </c>
      <c r="H4" t="s">
        <v>64</v>
      </c>
      <c r="I4" t="s">
        <v>48</v>
      </c>
      <c r="J4" t="s">
        <v>49</v>
      </c>
      <c r="K4" t="s">
        <v>50</v>
      </c>
      <c r="L4" t="s">
        <v>65</v>
      </c>
      <c r="M4" t="s">
        <v>52</v>
      </c>
      <c r="N4" t="s">
        <v>66</v>
      </c>
      <c r="O4" t="s">
        <v>54</v>
      </c>
      <c r="P4" t="s">
        <v>55</v>
      </c>
      <c r="Q4" t="s">
        <v>404</v>
      </c>
      <c r="R4" t="s">
        <v>405</v>
      </c>
      <c r="S4" t="s">
        <v>406</v>
      </c>
      <c r="T4" t="s">
        <v>407</v>
      </c>
      <c r="U4" t="s">
        <v>408</v>
      </c>
      <c r="V4" t="s">
        <v>409</v>
      </c>
      <c r="W4" t="s">
        <v>410</v>
      </c>
      <c r="X4" t="s">
        <v>411</v>
      </c>
      <c r="Y4" s="130" t="s">
        <v>395</v>
      </c>
      <c r="AB4" t="s">
        <v>321</v>
      </c>
      <c r="AD4" t="s">
        <v>321</v>
      </c>
      <c r="AE4" t="s">
        <v>321</v>
      </c>
      <c r="AF4" t="s">
        <v>321</v>
      </c>
      <c r="AG4" t="s">
        <v>321</v>
      </c>
      <c r="AH4" t="s">
        <v>321</v>
      </c>
      <c r="AI4" t="s">
        <v>321</v>
      </c>
      <c r="AJ4" t="s">
        <v>321</v>
      </c>
      <c r="AO4" t="s">
        <v>321</v>
      </c>
      <c r="AQ4" t="s">
        <v>321</v>
      </c>
      <c r="AR4" t="s">
        <v>321</v>
      </c>
      <c r="AS4" t="s">
        <v>321</v>
      </c>
    </row>
    <row r="5" spans="1:48" ht="19.5" customHeight="1" x14ac:dyDescent="0.2">
      <c r="A5" t="s">
        <v>8</v>
      </c>
      <c r="B5" t="s">
        <v>41</v>
      </c>
      <c r="C5" t="s">
        <v>42</v>
      </c>
      <c r="D5" t="s">
        <v>43</v>
      </c>
      <c r="E5" t="s">
        <v>44</v>
      </c>
      <c r="F5" t="s">
        <v>67</v>
      </c>
      <c r="G5" t="s">
        <v>68</v>
      </c>
      <c r="H5" t="s">
        <v>69</v>
      </c>
      <c r="I5" t="s">
        <v>70</v>
      </c>
      <c r="J5" t="s">
        <v>71</v>
      </c>
      <c r="K5" t="s">
        <v>72</v>
      </c>
      <c r="L5" t="s">
        <v>73</v>
      </c>
      <c r="M5" t="s">
        <v>74</v>
      </c>
      <c r="N5" t="s">
        <v>75</v>
      </c>
      <c r="O5" t="s">
        <v>54</v>
      </c>
      <c r="P5" t="s">
        <v>55</v>
      </c>
      <c r="Q5" t="s">
        <v>412</v>
      </c>
      <c r="R5" t="s">
        <v>413</v>
      </c>
      <c r="S5" t="s">
        <v>414</v>
      </c>
      <c r="T5" t="s">
        <v>415</v>
      </c>
      <c r="U5" t="s">
        <v>416</v>
      </c>
      <c r="V5" t="s">
        <v>417</v>
      </c>
      <c r="W5" t="s">
        <v>418</v>
      </c>
      <c r="X5" t="s">
        <v>419</v>
      </c>
      <c r="Y5" s="130" t="s">
        <v>395</v>
      </c>
      <c r="AB5" t="s">
        <v>321</v>
      </c>
      <c r="AE5" t="s">
        <v>321</v>
      </c>
      <c r="AF5" t="s">
        <v>321</v>
      </c>
      <c r="AG5" t="s">
        <v>321</v>
      </c>
      <c r="AH5" t="s">
        <v>321</v>
      </c>
      <c r="AI5" t="s">
        <v>321</v>
      </c>
      <c r="AJ5" t="s">
        <v>321</v>
      </c>
      <c r="AO5" t="s">
        <v>321</v>
      </c>
      <c r="AP5" t="s">
        <v>321</v>
      </c>
      <c r="AQ5" t="s">
        <v>321</v>
      </c>
      <c r="AR5" t="s">
        <v>321</v>
      </c>
      <c r="AS5" t="s">
        <v>321</v>
      </c>
    </row>
    <row r="6" spans="1:48" ht="20.149999999999999" customHeight="1" x14ac:dyDescent="0.2">
      <c r="A6" t="s">
        <v>76</v>
      </c>
      <c r="B6" t="s">
        <v>41</v>
      </c>
      <c r="C6" t="s">
        <v>42</v>
      </c>
      <c r="D6" t="s">
        <v>43</v>
      </c>
      <c r="E6" t="s">
        <v>44</v>
      </c>
      <c r="F6" t="s">
        <v>77</v>
      </c>
      <c r="G6" t="s">
        <v>78</v>
      </c>
      <c r="H6" t="s">
        <v>79</v>
      </c>
      <c r="I6" t="s">
        <v>80</v>
      </c>
      <c r="J6" t="s">
        <v>81</v>
      </c>
      <c r="K6" t="s">
        <v>82</v>
      </c>
      <c r="L6" t="s">
        <v>83</v>
      </c>
      <c r="M6" t="s">
        <v>52</v>
      </c>
      <c r="N6" t="s">
        <v>53</v>
      </c>
      <c r="O6" t="s">
        <v>54</v>
      </c>
      <c r="P6" t="s">
        <v>55</v>
      </c>
      <c r="Q6" t="s">
        <v>420</v>
      </c>
      <c r="R6" t="s">
        <v>421</v>
      </c>
      <c r="S6" t="s">
        <v>422</v>
      </c>
      <c r="T6" t="s">
        <v>423</v>
      </c>
      <c r="U6" t="s">
        <v>424</v>
      </c>
      <c r="V6" t="s">
        <v>425</v>
      </c>
      <c r="W6" t="s">
        <v>426</v>
      </c>
      <c r="X6" t="s">
        <v>427</v>
      </c>
      <c r="Y6" s="130" t="s">
        <v>395</v>
      </c>
      <c r="AB6" t="s">
        <v>321</v>
      </c>
      <c r="AC6" t="s">
        <v>321</v>
      </c>
      <c r="AD6" t="s">
        <v>321</v>
      </c>
      <c r="AE6" t="s">
        <v>321</v>
      </c>
      <c r="AF6" t="s">
        <v>321</v>
      </c>
      <c r="AG6" t="s">
        <v>321</v>
      </c>
      <c r="AH6" t="s">
        <v>321</v>
      </c>
      <c r="AI6" t="s">
        <v>321</v>
      </c>
      <c r="AJ6" t="s">
        <v>321</v>
      </c>
      <c r="AP6" t="s">
        <v>321</v>
      </c>
      <c r="AQ6" t="s">
        <v>321</v>
      </c>
      <c r="AR6" t="s">
        <v>321</v>
      </c>
      <c r="AS6" t="s">
        <v>321</v>
      </c>
      <c r="AT6" t="s">
        <v>321</v>
      </c>
      <c r="AU6" t="s">
        <v>321</v>
      </c>
      <c r="AV6" t="s">
        <v>321</v>
      </c>
    </row>
    <row r="7" spans="1:48" ht="20" customHeight="1" x14ac:dyDescent="0.2">
      <c r="A7" t="s">
        <v>9</v>
      </c>
      <c r="B7" t="s">
        <v>41</v>
      </c>
      <c r="C7" t="s">
        <v>42</v>
      </c>
      <c r="D7" t="s">
        <v>43</v>
      </c>
      <c r="E7" t="s">
        <v>44</v>
      </c>
      <c r="F7" t="s">
        <v>84</v>
      </c>
      <c r="G7" t="s">
        <v>85</v>
      </c>
      <c r="H7" t="s">
        <v>86</v>
      </c>
      <c r="I7" t="s">
        <v>87</v>
      </c>
      <c r="J7" t="s">
        <v>88</v>
      </c>
      <c r="K7" t="s">
        <v>89</v>
      </c>
      <c r="L7" t="s">
        <v>51</v>
      </c>
      <c r="M7" t="s">
        <v>52</v>
      </c>
      <c r="N7" t="s">
        <v>53</v>
      </c>
      <c r="O7" t="s">
        <v>54</v>
      </c>
      <c r="P7" t="s">
        <v>55</v>
      </c>
      <c r="Q7" t="s">
        <v>428</v>
      </c>
      <c r="R7" t="s">
        <v>429</v>
      </c>
      <c r="S7" t="s">
        <v>430</v>
      </c>
      <c r="T7" t="s">
        <v>431</v>
      </c>
      <c r="U7" t="s">
        <v>432</v>
      </c>
      <c r="V7" t="s">
        <v>433</v>
      </c>
      <c r="W7" t="s">
        <v>434</v>
      </c>
      <c r="X7" t="s">
        <v>435</v>
      </c>
      <c r="Y7" s="130" t="s">
        <v>395</v>
      </c>
      <c r="AB7" t="s">
        <v>321</v>
      </c>
      <c r="AD7" t="s">
        <v>321</v>
      </c>
      <c r="AG7" t="s">
        <v>321</v>
      </c>
      <c r="AH7" t="s">
        <v>321</v>
      </c>
      <c r="AI7" t="s">
        <v>321</v>
      </c>
      <c r="AJ7" t="s">
        <v>321</v>
      </c>
      <c r="AO7" t="s">
        <v>321</v>
      </c>
      <c r="AQ7" t="s">
        <v>321</v>
      </c>
      <c r="AR7" t="s">
        <v>321</v>
      </c>
      <c r="AS7" t="s">
        <v>321</v>
      </c>
    </row>
    <row r="8" spans="1:48" x14ac:dyDescent="0.2">
      <c r="A8" t="s">
        <v>436</v>
      </c>
      <c r="B8" t="s">
        <v>90</v>
      </c>
      <c r="C8" t="s">
        <v>42</v>
      </c>
      <c r="D8" t="s">
        <v>91</v>
      </c>
      <c r="E8" t="s">
        <v>92</v>
      </c>
      <c r="F8" t="s">
        <v>93</v>
      </c>
      <c r="G8" t="s">
        <v>94</v>
      </c>
      <c r="H8" t="s">
        <v>95</v>
      </c>
      <c r="I8" t="s">
        <v>96</v>
      </c>
      <c r="J8" t="s">
        <v>97</v>
      </c>
      <c r="K8" t="s">
        <v>98</v>
      </c>
      <c r="L8" t="s">
        <v>99</v>
      </c>
      <c r="M8" t="s">
        <v>54</v>
      </c>
      <c r="N8" t="s">
        <v>100</v>
      </c>
      <c r="O8" t="s">
        <v>101</v>
      </c>
      <c r="P8" t="s">
        <v>102</v>
      </c>
      <c r="Q8" t="s">
        <v>437</v>
      </c>
      <c r="R8" t="s">
        <v>438</v>
      </c>
      <c r="S8" t="s">
        <v>439</v>
      </c>
      <c r="T8" t="s">
        <v>440</v>
      </c>
      <c r="U8" t="s">
        <v>441</v>
      </c>
      <c r="V8" t="s">
        <v>442</v>
      </c>
      <c r="W8" t="s">
        <v>443</v>
      </c>
      <c r="X8" t="s">
        <v>444</v>
      </c>
      <c r="Y8" s="130" t="s">
        <v>395</v>
      </c>
      <c r="Z8" t="s">
        <v>321</v>
      </c>
      <c r="AB8" t="s">
        <v>321</v>
      </c>
      <c r="AE8" t="s">
        <v>321</v>
      </c>
      <c r="AF8" t="s">
        <v>321</v>
      </c>
      <c r="AG8" t="s">
        <v>321</v>
      </c>
      <c r="AH8" t="s">
        <v>321</v>
      </c>
      <c r="AI8" t="s">
        <v>321</v>
      </c>
      <c r="AJ8" t="s">
        <v>321</v>
      </c>
      <c r="AL8" t="s">
        <v>321</v>
      </c>
      <c r="AQ8" t="s">
        <v>321</v>
      </c>
      <c r="AR8" t="s">
        <v>321</v>
      </c>
      <c r="AS8" t="s">
        <v>321</v>
      </c>
      <c r="AT8" t="s">
        <v>321</v>
      </c>
      <c r="AU8" t="s">
        <v>321</v>
      </c>
      <c r="AV8" t="s">
        <v>321</v>
      </c>
    </row>
    <row r="9" spans="1:48" ht="20.149999999999999" customHeight="1" x14ac:dyDescent="0.2">
      <c r="A9" t="s">
        <v>10</v>
      </c>
      <c r="B9" t="s">
        <v>103</v>
      </c>
      <c r="C9" t="s">
        <v>104</v>
      </c>
      <c r="D9" t="s">
        <v>105</v>
      </c>
      <c r="E9" t="s">
        <v>106</v>
      </c>
      <c r="F9" t="s">
        <v>107</v>
      </c>
      <c r="G9" t="s">
        <v>108</v>
      </c>
      <c r="H9" t="s">
        <v>109</v>
      </c>
      <c r="I9" t="s">
        <v>110</v>
      </c>
      <c r="J9" t="s">
        <v>111</v>
      </c>
      <c r="K9" t="s">
        <v>112</v>
      </c>
      <c r="L9" t="s">
        <v>113</v>
      </c>
      <c r="M9" t="s">
        <v>114</v>
      </c>
      <c r="N9" t="s">
        <v>115</v>
      </c>
      <c r="O9" t="s">
        <v>116</v>
      </c>
      <c r="P9" t="s">
        <v>117</v>
      </c>
      <c r="Q9" t="s">
        <v>445</v>
      </c>
      <c r="R9" t="s">
        <v>446</v>
      </c>
      <c r="S9" t="s">
        <v>447</v>
      </c>
      <c r="T9" t="s">
        <v>448</v>
      </c>
      <c r="U9" t="s">
        <v>449</v>
      </c>
      <c r="V9" t="s">
        <v>450</v>
      </c>
      <c r="W9" t="s">
        <v>451</v>
      </c>
      <c r="X9" t="s">
        <v>452</v>
      </c>
      <c r="Y9" s="130" t="s">
        <v>395</v>
      </c>
      <c r="Z9" t="s">
        <v>321</v>
      </c>
      <c r="AC9" t="s">
        <v>321</v>
      </c>
      <c r="AD9" t="s">
        <v>321</v>
      </c>
      <c r="AE9" t="s">
        <v>321</v>
      </c>
      <c r="AI9" t="s">
        <v>321</v>
      </c>
      <c r="AJ9" t="s">
        <v>321</v>
      </c>
      <c r="AK9" t="s">
        <v>321</v>
      </c>
      <c r="AL9" t="s">
        <v>321</v>
      </c>
      <c r="AM9" t="s">
        <v>321</v>
      </c>
      <c r="AN9" t="s">
        <v>321</v>
      </c>
      <c r="AO9" t="s">
        <v>321</v>
      </c>
      <c r="AP9" t="s">
        <v>321</v>
      </c>
      <c r="AQ9" t="s">
        <v>321</v>
      </c>
      <c r="AR9" t="s">
        <v>321</v>
      </c>
      <c r="AS9" t="s">
        <v>321</v>
      </c>
      <c r="AT9" t="s">
        <v>321</v>
      </c>
      <c r="AU9" t="s">
        <v>321</v>
      </c>
      <c r="AV9" t="s">
        <v>321</v>
      </c>
    </row>
    <row r="10" spans="1:48" ht="20.149999999999999" customHeight="1" x14ac:dyDescent="0.2">
      <c r="A10" t="s">
        <v>11</v>
      </c>
      <c r="B10" t="s">
        <v>41</v>
      </c>
      <c r="C10" t="s">
        <v>42</v>
      </c>
      <c r="D10" t="s">
        <v>43</v>
      </c>
      <c r="E10" t="s">
        <v>44</v>
      </c>
      <c r="F10" t="s">
        <v>119</v>
      </c>
      <c r="G10" t="s">
        <v>120</v>
      </c>
      <c r="H10" t="s">
        <v>121</v>
      </c>
      <c r="I10" t="s">
        <v>122</v>
      </c>
      <c r="J10" t="s">
        <v>123</v>
      </c>
      <c r="K10" t="s">
        <v>124</v>
      </c>
      <c r="L10" t="s">
        <v>51</v>
      </c>
      <c r="M10" t="s">
        <v>52</v>
      </c>
      <c r="N10" t="s">
        <v>53</v>
      </c>
      <c r="O10" t="s">
        <v>54</v>
      </c>
      <c r="P10" t="s">
        <v>55</v>
      </c>
      <c r="Q10" t="s">
        <v>453</v>
      </c>
      <c r="R10" t="s">
        <v>454</v>
      </c>
      <c r="S10" t="s">
        <v>455</v>
      </c>
      <c r="T10" t="s">
        <v>456</v>
      </c>
      <c r="U10" t="s">
        <v>457</v>
      </c>
      <c r="V10" t="s">
        <v>458</v>
      </c>
      <c r="W10" t="s">
        <v>459</v>
      </c>
      <c r="X10" t="s">
        <v>460</v>
      </c>
      <c r="Y10" s="130" t="s">
        <v>395</v>
      </c>
      <c r="AB10" t="s">
        <v>321</v>
      </c>
      <c r="AD10" t="s">
        <v>321</v>
      </c>
      <c r="AE10" t="s">
        <v>321</v>
      </c>
      <c r="AF10" t="s">
        <v>321</v>
      </c>
      <c r="AG10" t="s">
        <v>321</v>
      </c>
      <c r="AH10" t="s">
        <v>321</v>
      </c>
      <c r="AI10" t="s">
        <v>321</v>
      </c>
      <c r="AJ10" t="s">
        <v>321</v>
      </c>
      <c r="AP10" t="s">
        <v>321</v>
      </c>
      <c r="AQ10" t="s">
        <v>321</v>
      </c>
      <c r="AS10" t="s">
        <v>321</v>
      </c>
      <c r="AT10" t="s">
        <v>321</v>
      </c>
      <c r="AU10" t="s">
        <v>321</v>
      </c>
      <c r="AV10" t="s">
        <v>321</v>
      </c>
    </row>
    <row r="11" spans="1:48" ht="20.149999999999999" customHeight="1" x14ac:dyDescent="0.2">
      <c r="A11" t="s">
        <v>125</v>
      </c>
      <c r="B11" t="s">
        <v>41</v>
      </c>
      <c r="C11" t="s">
        <v>42</v>
      </c>
      <c r="D11" t="s">
        <v>43</v>
      </c>
      <c r="E11" t="s">
        <v>44</v>
      </c>
      <c r="F11" t="s">
        <v>126</v>
      </c>
      <c r="G11" t="s">
        <v>127</v>
      </c>
      <c r="H11" t="s">
        <v>128</v>
      </c>
      <c r="I11" t="s">
        <v>129</v>
      </c>
      <c r="J11" t="s">
        <v>130</v>
      </c>
      <c r="K11" t="s">
        <v>131</v>
      </c>
      <c r="L11" t="s">
        <v>51</v>
      </c>
      <c r="M11" t="s">
        <v>52</v>
      </c>
      <c r="N11" t="s">
        <v>53</v>
      </c>
      <c r="O11" t="s">
        <v>54</v>
      </c>
      <c r="P11" t="s">
        <v>55</v>
      </c>
      <c r="Q11" t="s">
        <v>437</v>
      </c>
      <c r="R11" t="s">
        <v>461</v>
      </c>
      <c r="S11" t="s">
        <v>462</v>
      </c>
      <c r="T11" t="s">
        <v>463</v>
      </c>
      <c r="U11" t="s">
        <v>464</v>
      </c>
      <c r="V11" t="s">
        <v>465</v>
      </c>
      <c r="W11" t="s">
        <v>466</v>
      </c>
      <c r="X11" t="s">
        <v>467</v>
      </c>
      <c r="Y11" s="130" t="s">
        <v>395</v>
      </c>
      <c r="AB11" t="s">
        <v>321</v>
      </c>
      <c r="AD11" t="s">
        <v>321</v>
      </c>
      <c r="AE11" t="s">
        <v>321</v>
      </c>
      <c r="AF11" t="s">
        <v>321</v>
      </c>
      <c r="AG11" t="s">
        <v>321</v>
      </c>
      <c r="AH11" t="s">
        <v>321</v>
      </c>
      <c r="AI11" t="s">
        <v>321</v>
      </c>
      <c r="AJ11" t="s">
        <v>321</v>
      </c>
      <c r="AP11" t="s">
        <v>321</v>
      </c>
      <c r="AQ11" t="s">
        <v>321</v>
      </c>
      <c r="AR11" t="s">
        <v>321</v>
      </c>
      <c r="AS11" t="s">
        <v>321</v>
      </c>
      <c r="AT11" t="s">
        <v>321</v>
      </c>
      <c r="AU11" t="s">
        <v>321</v>
      </c>
    </row>
    <row r="12" spans="1:48" ht="20.149999999999999" customHeight="1" x14ac:dyDescent="0.2">
      <c r="A12" t="s">
        <v>12</v>
      </c>
      <c r="B12" t="s">
        <v>41</v>
      </c>
      <c r="C12" t="s">
        <v>42</v>
      </c>
      <c r="D12" t="s">
        <v>132</v>
      </c>
      <c r="E12" t="s">
        <v>133</v>
      </c>
      <c r="F12" t="s">
        <v>44</v>
      </c>
      <c r="G12" t="s">
        <v>134</v>
      </c>
      <c r="H12" t="s">
        <v>135</v>
      </c>
      <c r="I12" t="s">
        <v>136</v>
      </c>
      <c r="J12" t="s">
        <v>137</v>
      </c>
      <c r="K12" t="s">
        <v>138</v>
      </c>
      <c r="L12" t="s">
        <v>139</v>
      </c>
      <c r="M12" t="s">
        <v>140</v>
      </c>
      <c r="N12" t="s">
        <v>141</v>
      </c>
      <c r="O12" t="s">
        <v>142</v>
      </c>
      <c r="P12" t="s">
        <v>143</v>
      </c>
      <c r="Q12" t="s">
        <v>468</v>
      </c>
      <c r="R12" t="s">
        <v>469</v>
      </c>
      <c r="S12" t="s">
        <v>470</v>
      </c>
      <c r="T12" t="s">
        <v>471</v>
      </c>
      <c r="U12" t="s">
        <v>472</v>
      </c>
      <c r="V12" t="s">
        <v>473</v>
      </c>
      <c r="W12" t="s">
        <v>474</v>
      </c>
      <c r="X12" t="s">
        <v>475</v>
      </c>
      <c r="Y12" s="130" t="s">
        <v>395</v>
      </c>
      <c r="AC12" t="s">
        <v>321</v>
      </c>
      <c r="AF12" t="s">
        <v>321</v>
      </c>
      <c r="AG12" t="s">
        <v>321</v>
      </c>
      <c r="AH12" t="s">
        <v>321</v>
      </c>
      <c r="AI12" t="s">
        <v>321</v>
      </c>
      <c r="AJ12" t="s">
        <v>321</v>
      </c>
      <c r="AK12" t="s">
        <v>321</v>
      </c>
      <c r="AL12" t="s">
        <v>321</v>
      </c>
      <c r="AM12" t="s">
        <v>321</v>
      </c>
      <c r="AO12" t="s">
        <v>321</v>
      </c>
      <c r="AP12" t="s">
        <v>321</v>
      </c>
      <c r="AQ12" t="s">
        <v>321</v>
      </c>
      <c r="AU12" t="s">
        <v>321</v>
      </c>
      <c r="AV12" t="s">
        <v>321</v>
      </c>
    </row>
    <row r="13" spans="1:48" ht="20.149999999999999" customHeight="1" x14ac:dyDescent="0.2">
      <c r="A13" t="s">
        <v>13</v>
      </c>
      <c r="B13" t="s">
        <v>144</v>
      </c>
      <c r="C13" t="s">
        <v>145</v>
      </c>
      <c r="D13" t="s">
        <v>43</v>
      </c>
      <c r="E13" t="s">
        <v>146</v>
      </c>
      <c r="F13" t="s">
        <v>147</v>
      </c>
      <c r="G13" t="s">
        <v>148</v>
      </c>
      <c r="H13" t="s">
        <v>149</v>
      </c>
      <c r="I13" t="s">
        <v>150</v>
      </c>
      <c r="J13" t="s">
        <v>151</v>
      </c>
      <c r="K13" t="s">
        <v>50</v>
      </c>
      <c r="L13" t="s">
        <v>51</v>
      </c>
      <c r="M13" t="s">
        <v>476</v>
      </c>
      <c r="N13" t="s">
        <v>53</v>
      </c>
      <c r="O13" t="s">
        <v>477</v>
      </c>
      <c r="P13" t="s">
        <v>152</v>
      </c>
      <c r="Q13" t="s">
        <v>478</v>
      </c>
      <c r="R13" t="s">
        <v>479</v>
      </c>
      <c r="S13" t="s">
        <v>480</v>
      </c>
      <c r="T13" t="s">
        <v>481</v>
      </c>
      <c r="U13" t="s">
        <v>482</v>
      </c>
      <c r="V13" t="s">
        <v>483</v>
      </c>
      <c r="W13" t="s">
        <v>484</v>
      </c>
      <c r="X13" t="s">
        <v>485</v>
      </c>
      <c r="Y13" s="130" t="s">
        <v>395</v>
      </c>
      <c r="Z13" t="s">
        <v>321</v>
      </c>
      <c r="AA13" t="s">
        <v>321</v>
      </c>
      <c r="AB13" t="s">
        <v>321</v>
      </c>
      <c r="AC13" t="s">
        <v>321</v>
      </c>
      <c r="AF13" t="s">
        <v>321</v>
      </c>
      <c r="AG13" t="s">
        <v>321</v>
      </c>
      <c r="AH13" t="s">
        <v>321</v>
      </c>
      <c r="AI13" t="s">
        <v>321</v>
      </c>
      <c r="AJ13" t="s">
        <v>321</v>
      </c>
      <c r="AN13" t="s">
        <v>321</v>
      </c>
    </row>
    <row r="14" spans="1:48" ht="20.149999999999999" customHeight="1" x14ac:dyDescent="0.2">
      <c r="A14" t="s">
        <v>14</v>
      </c>
      <c r="B14" t="s">
        <v>153</v>
      </c>
      <c r="C14" t="s">
        <v>154</v>
      </c>
      <c r="D14" t="s">
        <v>155</v>
      </c>
      <c r="E14" t="s">
        <v>156</v>
      </c>
      <c r="F14" t="s">
        <v>157</v>
      </c>
      <c r="G14" t="s">
        <v>158</v>
      </c>
      <c r="H14" t="s">
        <v>159</v>
      </c>
      <c r="I14" t="s">
        <v>160</v>
      </c>
      <c r="J14" t="s">
        <v>161</v>
      </c>
      <c r="K14" t="s">
        <v>162</v>
      </c>
      <c r="L14" t="s">
        <v>163</v>
      </c>
      <c r="M14" t="s">
        <v>164</v>
      </c>
      <c r="N14" t="s">
        <v>53</v>
      </c>
      <c r="O14" t="s">
        <v>54</v>
      </c>
      <c r="P14" t="s">
        <v>55</v>
      </c>
      <c r="Q14" t="s">
        <v>486</v>
      </c>
      <c r="R14" t="s">
        <v>487</v>
      </c>
      <c r="S14" t="s">
        <v>470</v>
      </c>
      <c r="T14" t="s">
        <v>471</v>
      </c>
      <c r="U14" t="s">
        <v>488</v>
      </c>
      <c r="V14" t="s">
        <v>489</v>
      </c>
      <c r="W14" t="s">
        <v>474</v>
      </c>
      <c r="X14" t="s">
        <v>490</v>
      </c>
      <c r="Y14" s="130" t="s">
        <v>395</v>
      </c>
      <c r="AE14" t="s">
        <v>321</v>
      </c>
      <c r="AJ14" t="s">
        <v>321</v>
      </c>
      <c r="AO14" t="s">
        <v>321</v>
      </c>
    </row>
    <row r="15" spans="1:48" ht="20.149999999999999" customHeight="1" x14ac:dyDescent="0.2">
      <c r="A15" t="s">
        <v>165</v>
      </c>
      <c r="B15" t="s">
        <v>166</v>
      </c>
      <c r="C15" t="s">
        <v>167</v>
      </c>
      <c r="D15" t="s">
        <v>168</v>
      </c>
      <c r="E15" t="s">
        <v>169</v>
      </c>
      <c r="F15" t="s">
        <v>170</v>
      </c>
      <c r="G15" t="s">
        <v>171</v>
      </c>
      <c r="H15" t="s">
        <v>172</v>
      </c>
      <c r="I15" t="s">
        <v>173</v>
      </c>
      <c r="J15" t="s">
        <v>174</v>
      </c>
      <c r="K15" t="s">
        <v>175</v>
      </c>
      <c r="L15" t="s">
        <v>176</v>
      </c>
      <c r="M15" t="s">
        <v>177</v>
      </c>
      <c r="N15" t="s">
        <v>178</v>
      </c>
      <c r="O15" t="s">
        <v>179</v>
      </c>
      <c r="P15" t="s">
        <v>180</v>
      </c>
      <c r="Q15" t="s">
        <v>491</v>
      </c>
      <c r="R15" t="s">
        <v>492</v>
      </c>
      <c r="S15" t="s">
        <v>493</v>
      </c>
      <c r="T15" t="s">
        <v>494</v>
      </c>
      <c r="U15" t="s">
        <v>495</v>
      </c>
      <c r="V15" t="s">
        <v>496</v>
      </c>
      <c r="W15" t="s">
        <v>497</v>
      </c>
      <c r="X15" t="s">
        <v>498</v>
      </c>
      <c r="Y15" s="130" t="s">
        <v>395</v>
      </c>
      <c r="AB15" t="s">
        <v>321</v>
      </c>
      <c r="AF15" t="s">
        <v>321</v>
      </c>
      <c r="AG15" t="s">
        <v>321</v>
      </c>
      <c r="AI15" t="s">
        <v>321</v>
      </c>
      <c r="AJ15" t="s">
        <v>321</v>
      </c>
      <c r="AK15" t="s">
        <v>321</v>
      </c>
      <c r="AL15" t="s">
        <v>321</v>
      </c>
      <c r="AM15" t="s">
        <v>321</v>
      </c>
      <c r="AN15" t="s">
        <v>321</v>
      </c>
      <c r="AO15" t="s">
        <v>321</v>
      </c>
      <c r="AP15" t="s">
        <v>321</v>
      </c>
      <c r="AQ15" t="s">
        <v>321</v>
      </c>
      <c r="AR15" t="s">
        <v>321</v>
      </c>
      <c r="AS15" t="s">
        <v>321</v>
      </c>
      <c r="AT15" t="s">
        <v>321</v>
      </c>
      <c r="AU15" t="s">
        <v>321</v>
      </c>
      <c r="AV15" t="s">
        <v>321</v>
      </c>
    </row>
    <row r="16" spans="1:48" ht="20.149999999999999" customHeight="1" x14ac:dyDescent="0.2">
      <c r="A16" t="s">
        <v>15</v>
      </c>
      <c r="B16" t="s">
        <v>181</v>
      </c>
      <c r="C16" t="s">
        <v>182</v>
      </c>
      <c r="D16" t="s">
        <v>183</v>
      </c>
      <c r="E16" t="s">
        <v>184</v>
      </c>
      <c r="F16" t="s">
        <v>499</v>
      </c>
      <c r="G16" t="s">
        <v>185</v>
      </c>
      <c r="H16" t="s">
        <v>186</v>
      </c>
      <c r="I16" t="s">
        <v>55</v>
      </c>
      <c r="J16" t="s">
        <v>187</v>
      </c>
      <c r="K16" t="s">
        <v>54</v>
      </c>
      <c r="L16" t="s">
        <v>188</v>
      </c>
      <c r="M16" t="s">
        <v>500</v>
      </c>
      <c r="N16" t="s">
        <v>189</v>
      </c>
      <c r="O16" t="s">
        <v>190</v>
      </c>
      <c r="P16" t="s">
        <v>191</v>
      </c>
      <c r="Q16" t="s">
        <v>501</v>
      </c>
      <c r="R16" t="s">
        <v>502</v>
      </c>
      <c r="S16" t="s">
        <v>503</v>
      </c>
      <c r="T16" t="s">
        <v>504</v>
      </c>
      <c r="U16" t="s">
        <v>505</v>
      </c>
      <c r="V16" t="s">
        <v>506</v>
      </c>
      <c r="W16" t="s">
        <v>507</v>
      </c>
      <c r="X16" t="s">
        <v>508</v>
      </c>
      <c r="Y16" s="130" t="s">
        <v>395</v>
      </c>
      <c r="Z16" t="s">
        <v>321</v>
      </c>
      <c r="AE16" t="s">
        <v>321</v>
      </c>
      <c r="AH16" t="s">
        <v>321</v>
      </c>
      <c r="AI16" t="s">
        <v>321</v>
      </c>
      <c r="AL16" t="s">
        <v>321</v>
      </c>
      <c r="AO16" t="s">
        <v>321</v>
      </c>
      <c r="AP16" t="s">
        <v>321</v>
      </c>
      <c r="AQ16" t="s">
        <v>321</v>
      </c>
      <c r="AR16" t="s">
        <v>321</v>
      </c>
      <c r="AS16" t="s">
        <v>321</v>
      </c>
      <c r="AT16" t="s">
        <v>321</v>
      </c>
      <c r="AU16" t="s">
        <v>321</v>
      </c>
      <c r="AV16" t="s">
        <v>321</v>
      </c>
    </row>
    <row r="17" spans="1:48" ht="20.149999999999999" customHeight="1" x14ac:dyDescent="0.2">
      <c r="A17" t="s">
        <v>16</v>
      </c>
      <c r="B17" t="s">
        <v>192</v>
      </c>
      <c r="C17" t="s">
        <v>193</v>
      </c>
      <c r="D17" t="s">
        <v>194</v>
      </c>
      <c r="E17" t="s">
        <v>195</v>
      </c>
      <c r="F17" t="s">
        <v>196</v>
      </c>
      <c r="G17" t="s">
        <v>197</v>
      </c>
      <c r="H17" t="s">
        <v>509</v>
      </c>
      <c r="I17" t="s">
        <v>198</v>
      </c>
      <c r="J17" t="s">
        <v>199</v>
      </c>
      <c r="K17" t="s">
        <v>200</v>
      </c>
      <c r="L17" t="s">
        <v>201</v>
      </c>
      <c r="M17" t="s">
        <v>202</v>
      </c>
      <c r="N17" t="s">
        <v>510</v>
      </c>
      <c r="O17" t="s">
        <v>203</v>
      </c>
      <c r="P17" t="s">
        <v>204</v>
      </c>
      <c r="Q17" t="s">
        <v>511</v>
      </c>
      <c r="R17" t="s">
        <v>512</v>
      </c>
      <c r="S17" t="s">
        <v>513</v>
      </c>
      <c r="T17" t="s">
        <v>514</v>
      </c>
      <c r="U17" t="s">
        <v>515</v>
      </c>
      <c r="V17" t="s">
        <v>516</v>
      </c>
      <c r="W17" t="s">
        <v>517</v>
      </c>
      <c r="X17" t="s">
        <v>518</v>
      </c>
      <c r="Y17" s="130" t="s">
        <v>395</v>
      </c>
      <c r="Z17" t="s">
        <v>321</v>
      </c>
      <c r="AA17" t="s">
        <v>321</v>
      </c>
      <c r="AC17" t="s">
        <v>321</v>
      </c>
      <c r="AD17" t="s">
        <v>321</v>
      </c>
      <c r="AE17" t="s">
        <v>321</v>
      </c>
      <c r="AF17" t="s">
        <v>321</v>
      </c>
      <c r="AG17" t="s">
        <v>321</v>
      </c>
      <c r="AH17" t="s">
        <v>321</v>
      </c>
      <c r="AI17" t="s">
        <v>321</v>
      </c>
      <c r="AJ17" t="s">
        <v>321</v>
      </c>
      <c r="AK17" t="s">
        <v>321</v>
      </c>
      <c r="AL17" t="s">
        <v>321</v>
      </c>
      <c r="AO17" t="s">
        <v>321</v>
      </c>
      <c r="AP17" t="s">
        <v>321</v>
      </c>
      <c r="AQ17" t="s">
        <v>321</v>
      </c>
      <c r="AR17" t="s">
        <v>321</v>
      </c>
    </row>
    <row r="18" spans="1:48" ht="20.149999999999999" customHeight="1" x14ac:dyDescent="0.2">
      <c r="A18" t="s">
        <v>17</v>
      </c>
      <c r="B18" t="s">
        <v>41</v>
      </c>
      <c r="C18" t="s">
        <v>42</v>
      </c>
      <c r="D18" t="s">
        <v>43</v>
      </c>
      <c r="E18" t="s">
        <v>205</v>
      </c>
      <c r="F18" t="s">
        <v>206</v>
      </c>
      <c r="G18" t="s">
        <v>207</v>
      </c>
      <c r="H18" t="s">
        <v>208</v>
      </c>
      <c r="I18" t="s">
        <v>48</v>
      </c>
      <c r="J18" t="s">
        <v>49</v>
      </c>
      <c r="K18" t="s">
        <v>50</v>
      </c>
      <c r="L18" t="s">
        <v>51</v>
      </c>
      <c r="M18" t="s">
        <v>52</v>
      </c>
      <c r="N18" t="s">
        <v>209</v>
      </c>
      <c r="O18" t="s">
        <v>54</v>
      </c>
      <c r="P18" t="s">
        <v>55</v>
      </c>
      <c r="Q18" t="s">
        <v>519</v>
      </c>
      <c r="R18" t="s">
        <v>520</v>
      </c>
      <c r="S18" t="s">
        <v>521</v>
      </c>
      <c r="T18" t="s">
        <v>522</v>
      </c>
      <c r="U18" t="s">
        <v>523</v>
      </c>
      <c r="V18" t="s">
        <v>524</v>
      </c>
      <c r="W18" t="s">
        <v>525</v>
      </c>
      <c r="X18" t="s">
        <v>526</v>
      </c>
      <c r="Y18" s="130" t="s">
        <v>395</v>
      </c>
      <c r="AB18" t="s">
        <v>321</v>
      </c>
      <c r="AD18" t="s">
        <v>321</v>
      </c>
      <c r="AE18" t="s">
        <v>321</v>
      </c>
      <c r="AF18" t="s">
        <v>321</v>
      </c>
      <c r="AG18" t="s">
        <v>321</v>
      </c>
      <c r="AH18" t="s">
        <v>321</v>
      </c>
      <c r="AI18" t="s">
        <v>321</v>
      </c>
      <c r="AJ18" t="s">
        <v>321</v>
      </c>
      <c r="AR18" t="s">
        <v>321</v>
      </c>
      <c r="AT18" t="s">
        <v>321</v>
      </c>
    </row>
    <row r="19" spans="1:48" ht="20.149999999999999" customHeight="1" x14ac:dyDescent="0.2">
      <c r="A19" t="s">
        <v>18</v>
      </c>
      <c r="B19" t="s">
        <v>210</v>
      </c>
      <c r="C19" t="s">
        <v>211</v>
      </c>
      <c r="D19" t="s">
        <v>527</v>
      </c>
      <c r="E19" t="s">
        <v>528</v>
      </c>
      <c r="F19" t="s">
        <v>529</v>
      </c>
      <c r="G19" t="s">
        <v>212</v>
      </c>
      <c r="H19" t="s">
        <v>213</v>
      </c>
      <c r="I19" t="s">
        <v>214</v>
      </c>
      <c r="J19" t="s">
        <v>215</v>
      </c>
      <c r="K19" t="s">
        <v>530</v>
      </c>
      <c r="L19" t="s">
        <v>531</v>
      </c>
      <c r="M19" t="s">
        <v>532</v>
      </c>
      <c r="N19" t="s">
        <v>533</v>
      </c>
      <c r="O19" t="s">
        <v>534</v>
      </c>
      <c r="P19" t="s">
        <v>535</v>
      </c>
      <c r="Q19" t="s">
        <v>536</v>
      </c>
      <c r="R19" t="s">
        <v>537</v>
      </c>
      <c r="S19" t="s">
        <v>538</v>
      </c>
      <c r="T19" t="s">
        <v>539</v>
      </c>
      <c r="U19" t="s">
        <v>540</v>
      </c>
      <c r="V19" t="s">
        <v>541</v>
      </c>
      <c r="W19" t="s">
        <v>542</v>
      </c>
      <c r="X19" t="s">
        <v>543</v>
      </c>
      <c r="Y19" s="130" t="s">
        <v>395</v>
      </c>
      <c r="AG19" t="s">
        <v>321</v>
      </c>
      <c r="AH19" t="s">
        <v>321</v>
      </c>
      <c r="AI19" t="s">
        <v>321</v>
      </c>
      <c r="AO19" t="s">
        <v>321</v>
      </c>
      <c r="AR19" t="s">
        <v>321</v>
      </c>
      <c r="AS19" t="s">
        <v>321</v>
      </c>
    </row>
    <row r="20" spans="1:48" ht="20.149999999999999" customHeight="1" x14ac:dyDescent="0.2">
      <c r="A20" t="s">
        <v>19</v>
      </c>
      <c r="B20" t="s">
        <v>217</v>
      </c>
      <c r="C20" t="s">
        <v>218</v>
      </c>
      <c r="D20" t="s">
        <v>219</v>
      </c>
      <c r="E20" t="s">
        <v>220</v>
      </c>
      <c r="F20" t="s">
        <v>221</v>
      </c>
      <c r="G20" t="s">
        <v>222</v>
      </c>
      <c r="H20" t="s">
        <v>223</v>
      </c>
      <c r="I20" t="s">
        <v>224</v>
      </c>
      <c r="J20" t="s">
        <v>225</v>
      </c>
      <c r="K20" t="s">
        <v>226</v>
      </c>
      <c r="L20" t="s">
        <v>227</v>
      </c>
      <c r="M20" t="s">
        <v>228</v>
      </c>
      <c r="N20" t="s">
        <v>229</v>
      </c>
      <c r="O20" t="s">
        <v>230</v>
      </c>
      <c r="P20" t="s">
        <v>231</v>
      </c>
      <c r="Q20" t="s">
        <v>544</v>
      </c>
      <c r="R20" t="s">
        <v>545</v>
      </c>
      <c r="S20" t="s">
        <v>546</v>
      </c>
      <c r="T20" t="s">
        <v>547</v>
      </c>
      <c r="U20" t="s">
        <v>548</v>
      </c>
      <c r="V20" t="s">
        <v>549</v>
      </c>
      <c r="W20" t="s">
        <v>550</v>
      </c>
      <c r="X20" t="s">
        <v>551</v>
      </c>
      <c r="Y20" s="130" t="s">
        <v>395</v>
      </c>
      <c r="AD20" t="s">
        <v>321</v>
      </c>
      <c r="AE20" t="s">
        <v>321</v>
      </c>
      <c r="AF20" t="s">
        <v>321</v>
      </c>
      <c r="AI20" t="s">
        <v>321</v>
      </c>
      <c r="AO20" t="s">
        <v>321</v>
      </c>
      <c r="AP20" t="s">
        <v>321</v>
      </c>
      <c r="AQ20" t="s">
        <v>321</v>
      </c>
      <c r="AR20" t="s">
        <v>321</v>
      </c>
      <c r="AS20" t="s">
        <v>321</v>
      </c>
      <c r="AT20" t="s">
        <v>321</v>
      </c>
      <c r="AU20" t="s">
        <v>321</v>
      </c>
      <c r="AV20" t="s">
        <v>321</v>
      </c>
    </row>
    <row r="21" spans="1:48" ht="20.149999999999999" customHeight="1" x14ac:dyDescent="0.2">
      <c r="A21" t="s">
        <v>20</v>
      </c>
      <c r="B21" t="s">
        <v>217</v>
      </c>
      <c r="C21" t="s">
        <v>218</v>
      </c>
      <c r="D21" t="s">
        <v>219</v>
      </c>
      <c r="E21" t="s">
        <v>220</v>
      </c>
      <c r="F21" t="s">
        <v>221</v>
      </c>
      <c r="G21" t="s">
        <v>222</v>
      </c>
      <c r="H21" t="s">
        <v>223</v>
      </c>
      <c r="I21" t="s">
        <v>224</v>
      </c>
      <c r="J21" t="s">
        <v>225</v>
      </c>
      <c r="K21" t="s">
        <v>226</v>
      </c>
      <c r="L21" t="s">
        <v>227</v>
      </c>
      <c r="M21" t="s">
        <v>228</v>
      </c>
      <c r="N21" t="s">
        <v>229</v>
      </c>
      <c r="O21" t="s">
        <v>230</v>
      </c>
      <c r="P21" t="s">
        <v>231</v>
      </c>
      <c r="Q21" t="s">
        <v>552</v>
      </c>
      <c r="R21" t="s">
        <v>553</v>
      </c>
      <c r="S21" t="s">
        <v>554</v>
      </c>
      <c r="T21" t="s">
        <v>555</v>
      </c>
      <c r="U21" t="s">
        <v>556</v>
      </c>
      <c r="V21" t="s">
        <v>557</v>
      </c>
      <c r="W21" t="s">
        <v>558</v>
      </c>
      <c r="X21" t="s">
        <v>559</v>
      </c>
      <c r="Y21" s="130" t="s">
        <v>395</v>
      </c>
      <c r="AD21" t="s">
        <v>321</v>
      </c>
      <c r="AE21" t="s">
        <v>321</v>
      </c>
      <c r="AF21" t="s">
        <v>321</v>
      </c>
      <c r="AI21" t="s">
        <v>321</v>
      </c>
      <c r="AO21" t="s">
        <v>321</v>
      </c>
      <c r="AP21" t="s">
        <v>321</v>
      </c>
      <c r="AQ21" t="s">
        <v>321</v>
      </c>
      <c r="AR21" t="s">
        <v>321</v>
      </c>
      <c r="AS21" t="s">
        <v>321</v>
      </c>
      <c r="AT21" t="s">
        <v>321</v>
      </c>
      <c r="AU21" t="s">
        <v>321</v>
      </c>
      <c r="AV21" t="s">
        <v>321</v>
      </c>
    </row>
    <row r="22" spans="1:48" ht="20.149999999999999" customHeight="1" x14ac:dyDescent="0.2">
      <c r="A22" t="s">
        <v>21</v>
      </c>
      <c r="B22" t="s">
        <v>217</v>
      </c>
      <c r="C22" t="s">
        <v>218</v>
      </c>
      <c r="D22" t="s">
        <v>219</v>
      </c>
      <c r="E22" t="s">
        <v>220</v>
      </c>
      <c r="F22" t="s">
        <v>221</v>
      </c>
      <c r="G22" t="s">
        <v>222</v>
      </c>
      <c r="H22" t="s">
        <v>223</v>
      </c>
      <c r="I22" t="s">
        <v>224</v>
      </c>
      <c r="J22" t="s">
        <v>225</v>
      </c>
      <c r="K22" t="s">
        <v>226</v>
      </c>
      <c r="L22" t="s">
        <v>227</v>
      </c>
      <c r="M22" t="s">
        <v>228</v>
      </c>
      <c r="N22" t="s">
        <v>229</v>
      </c>
      <c r="O22" t="s">
        <v>230</v>
      </c>
      <c r="P22" t="s">
        <v>231</v>
      </c>
      <c r="Q22" s="3" t="s">
        <v>560</v>
      </c>
      <c r="R22" s="3" t="s">
        <v>561</v>
      </c>
      <c r="S22" s="3" t="s">
        <v>562</v>
      </c>
      <c r="T22" s="3" t="s">
        <v>563</v>
      </c>
      <c r="U22" s="3" t="s">
        <v>564</v>
      </c>
      <c r="V22" s="3" t="s">
        <v>565</v>
      </c>
      <c r="W22" s="3" t="s">
        <v>566</v>
      </c>
      <c r="X22" s="3" t="s">
        <v>567</v>
      </c>
      <c r="Y22" s="130" t="s">
        <v>395</v>
      </c>
      <c r="AD22" t="s">
        <v>321</v>
      </c>
      <c r="AE22" t="s">
        <v>321</v>
      </c>
      <c r="AF22" t="s">
        <v>321</v>
      </c>
      <c r="AI22" t="s">
        <v>321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変更届</vt:lpstr>
      <vt:lpstr>【様式4】講師リスト</vt:lpstr>
      <vt:lpstr>【様式5】担当科目講師の経歴</vt:lpstr>
      <vt:lpstr>Sheet3</vt:lpstr>
      <vt:lpstr>Sheet1</vt:lpstr>
      <vt:lpstr>Sheet2</vt:lpstr>
      <vt:lpstr>【様式4】講師リスト!Print_Area</vt:lpstr>
      <vt:lpstr>【様式4】講師リスト!Print_Titles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2024-04-01T04:38:50Z</dcterms:created>
  <dcterms:modified xsi:type="dcterms:W3CDTF">2025-07-30T02:43:03Z</dcterms:modified>
</cp:coreProperties>
</file>