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aito\Desktop\"/>
    </mc:Choice>
  </mc:AlternateContent>
  <workbookProtection workbookAlgorithmName="SHA-512" workbookHashValue="AJuGwsT4x1bX4rhzr6pMsDln3yzNEPJF1AwO6sxjj1mu2A5Xt3s/AdP5Z7MraE06ec1oNj75i+eYbfjFVmjmTQ==" workbookSaltValue="7SHnsXYDLX1+tc14vyay5Q==" workbookSpinCount="100000" lockStructure="1"/>
  <bookViews>
    <workbookView xWindow="0" yWindow="0" windowWidth="19200" windowHeight="6490"/>
  </bookViews>
  <sheets>
    <sheet name="実施報告書" sheetId="5" r:id="rId1"/>
    <sheet name="会計報告書" sheetId="6" r:id="rId2"/>
    <sheet name="Sheet2 (2)" sheetId="8" state="hidden" r:id="rId3"/>
    <sheet name="Sheet2" sheetId="7" state="hidden" r:id="rId4"/>
    <sheet name="Sheet3" sheetId="9" state="hidden" r:id="rId5"/>
    <sheet name="Sheet4" sheetId="10" state="hidden" r:id="rId6"/>
  </sheets>
  <definedNames>
    <definedName name="学歴">#REF!</definedName>
    <definedName name="教育歴">#REF!</definedName>
  </definedNames>
  <calcPr calcId="162913"/>
</workbook>
</file>

<file path=xl/calcChain.xml><?xml version="1.0" encoding="utf-8"?>
<calcChain xmlns="http://schemas.openxmlformats.org/spreadsheetml/2006/main">
  <c r="C36" i="5" l="1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22" i="6" l="1"/>
  <c r="B22" i="6"/>
  <c r="C10" i="6"/>
  <c r="C23" i="6" s="1"/>
  <c r="B10" i="6"/>
  <c r="B23" i="6" s="1"/>
</calcChain>
</file>

<file path=xl/sharedStrings.xml><?xml version="1.0" encoding="utf-8"?>
<sst xmlns="http://schemas.openxmlformats.org/spreadsheetml/2006/main" count="835" uniqueCount="437">
  <si>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</si>
  <si>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</si>
  <si>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収入合計</t>
    <rPh sb="0" eb="2">
      <t>シュウニュウ</t>
    </rPh>
    <rPh sb="2" eb="4">
      <t>ゴウケイ</t>
    </rPh>
    <phoneticPr fontId="3"/>
  </si>
  <si>
    <t>予算金額</t>
    <rPh sb="0" eb="2">
      <t>ヨサン</t>
    </rPh>
    <rPh sb="2" eb="4">
      <t>キンガク</t>
    </rPh>
    <phoneticPr fontId="1"/>
  </si>
  <si>
    <t>決算金額</t>
    <rPh sb="0" eb="2">
      <t>ケッサン</t>
    </rPh>
    <rPh sb="2" eb="4">
      <t>キンガク</t>
    </rPh>
    <phoneticPr fontId="1"/>
  </si>
  <si>
    <t>受講費</t>
    <rPh sb="0" eb="3">
      <t>ジュコウヒ</t>
    </rPh>
    <phoneticPr fontId="1"/>
  </si>
  <si>
    <t>教材費</t>
    <rPh sb="0" eb="3">
      <t>キョウザイヒ</t>
    </rPh>
    <phoneticPr fontId="1"/>
  </si>
  <si>
    <t>人件費（講師）</t>
    <rPh sb="0" eb="3">
      <t>ジンケンヒ</t>
    </rPh>
    <rPh sb="4" eb="6">
      <t>コウシ</t>
    </rPh>
    <phoneticPr fontId="1"/>
  </si>
  <si>
    <t>人件費（事務関連）</t>
    <rPh sb="0" eb="3">
      <t>ジンケンヒ</t>
    </rPh>
    <rPh sb="4" eb="8">
      <t>ジムカンレン</t>
    </rPh>
    <phoneticPr fontId="1"/>
  </si>
  <si>
    <t>旅費・交通費</t>
    <rPh sb="0" eb="2">
      <t>リョヒ</t>
    </rPh>
    <rPh sb="3" eb="6">
      <t>コウツウヒ</t>
    </rPh>
    <phoneticPr fontId="1"/>
  </si>
  <si>
    <t>教材費</t>
    <rPh sb="0" eb="3">
      <t>キョウザイヒ</t>
    </rPh>
    <phoneticPr fontId="1"/>
  </si>
  <si>
    <t>印刷費</t>
    <rPh sb="0" eb="3">
      <t>インサツヒ</t>
    </rPh>
    <phoneticPr fontId="1"/>
  </si>
  <si>
    <t>【１】教育機関の情報</t>
    <rPh sb="3" eb="5">
      <t>キョウイク</t>
    </rPh>
    <rPh sb="5" eb="7">
      <t>キカン</t>
    </rPh>
    <rPh sb="8" eb="10">
      <t>ジョウホウ</t>
    </rPh>
    <phoneticPr fontId="1"/>
  </si>
  <si>
    <t>教育機関名</t>
    <rPh sb="0" eb="2">
      <t>キョウイク</t>
    </rPh>
    <rPh sb="2" eb="4">
      <t>キカン</t>
    </rPh>
    <rPh sb="4" eb="5">
      <t>メイ</t>
    </rPh>
    <phoneticPr fontId="1"/>
  </si>
  <si>
    <t>教育機関管理者　氏名</t>
    <rPh sb="0" eb="2">
      <t>キョウイク</t>
    </rPh>
    <rPh sb="2" eb="4">
      <t>キカン</t>
    </rPh>
    <rPh sb="4" eb="7">
      <t>カンリシャ</t>
    </rPh>
    <rPh sb="8" eb="10">
      <t>シメイ</t>
    </rPh>
    <phoneticPr fontId="1"/>
  </si>
  <si>
    <t>担当者　氏名</t>
    <rPh sb="0" eb="3">
      <t>タントウシャ</t>
    </rPh>
    <rPh sb="4" eb="6">
      <t>シメイ</t>
    </rPh>
    <phoneticPr fontId="1"/>
  </si>
  <si>
    <t>担当者　メールアドレス</t>
    <rPh sb="0" eb="3">
      <t>タントウシャ</t>
    </rPh>
    <phoneticPr fontId="1"/>
  </si>
  <si>
    <t>【２】実施内容</t>
    <rPh sb="3" eb="5">
      <t>ジッシ</t>
    </rPh>
    <rPh sb="5" eb="7">
      <t>ナイヨウ</t>
    </rPh>
    <phoneticPr fontId="1"/>
  </si>
  <si>
    <t>開講分野</t>
    <rPh sb="0" eb="2">
      <t>カイコウ</t>
    </rPh>
    <rPh sb="2" eb="4">
      <t>ブンヤ</t>
    </rPh>
    <phoneticPr fontId="1"/>
  </si>
  <si>
    <t>実施後</t>
    <rPh sb="0" eb="2">
      <t>ジッシ</t>
    </rPh>
    <rPh sb="2" eb="3">
      <t>ゴ</t>
    </rPh>
    <phoneticPr fontId="1"/>
  </si>
  <si>
    <t>備考欄（主な内訳）</t>
    <rPh sb="0" eb="3">
      <t>ビコウラン</t>
    </rPh>
    <rPh sb="4" eb="5">
      <t>オモ</t>
    </rPh>
    <rPh sb="6" eb="8">
      <t>ウチワケ</t>
    </rPh>
    <phoneticPr fontId="1"/>
  </si>
  <si>
    <t>脳卒中</t>
  </si>
  <si>
    <t>神経筋障害</t>
  </si>
  <si>
    <t>脊髄障害</t>
  </si>
  <si>
    <t>発達障害</t>
  </si>
  <si>
    <t>運動器</t>
  </si>
  <si>
    <t>切断</t>
  </si>
  <si>
    <t>徒手理学療法</t>
  </si>
  <si>
    <t>スポーツ理学療法</t>
  </si>
  <si>
    <t>循環</t>
  </si>
  <si>
    <t>呼吸</t>
  </si>
  <si>
    <t>代謝</t>
  </si>
  <si>
    <t>地域理学療法</t>
  </si>
  <si>
    <t>健康増進・参加</t>
  </si>
  <si>
    <t>介護予防</t>
  </si>
  <si>
    <t>補装具</t>
  </si>
  <si>
    <t>物理療法</t>
  </si>
  <si>
    <t>褥瘡・創傷ケア</t>
  </si>
  <si>
    <t>疼痛管理</t>
  </si>
  <si>
    <t>臨床教育</t>
  </si>
  <si>
    <t>管理・運営</t>
  </si>
  <si>
    <t>学校教育</t>
  </si>
  <si>
    <t>必須科目</t>
    <rPh sb="0" eb="2">
      <t>ヒッス</t>
    </rPh>
    <rPh sb="2" eb="4">
      <t>カモク</t>
    </rPh>
    <phoneticPr fontId="1"/>
  </si>
  <si>
    <t>番号</t>
    <rPh sb="0" eb="2">
      <t>バンゴウ</t>
    </rPh>
    <phoneticPr fontId="1"/>
  </si>
  <si>
    <t>必須／選択科目</t>
    <rPh sb="0" eb="2">
      <t>ヒッス</t>
    </rPh>
    <rPh sb="3" eb="5">
      <t>センタク</t>
    </rPh>
    <rPh sb="5" eb="7">
      <t>カモク</t>
    </rPh>
    <phoneticPr fontId="1"/>
  </si>
  <si>
    <t>研修形式</t>
    <rPh sb="0" eb="2">
      <t>ケンシュウ</t>
    </rPh>
    <rPh sb="2" eb="4">
      <t>ケイシキ</t>
    </rPh>
    <phoneticPr fontId="1"/>
  </si>
  <si>
    <t>オンライン形式時の視聴確認方法</t>
    <rPh sb="5" eb="7">
      <t>ケイシキ</t>
    </rPh>
    <rPh sb="7" eb="8">
      <t>トキ</t>
    </rPh>
    <rPh sb="9" eb="11">
      <t>シチョウ</t>
    </rPh>
    <rPh sb="11" eb="13">
      <t>カクニン</t>
    </rPh>
    <rPh sb="13" eb="15">
      <t>ホウホウ</t>
    </rPh>
    <phoneticPr fontId="1"/>
  </si>
  <si>
    <t>選択科目</t>
    <rPh sb="0" eb="2">
      <t>センタク</t>
    </rPh>
    <rPh sb="2" eb="4">
      <t>カモク</t>
    </rPh>
    <phoneticPr fontId="1"/>
  </si>
  <si>
    <t>開講有無</t>
    <rPh sb="0" eb="2">
      <t>カイコウ</t>
    </rPh>
    <rPh sb="2" eb="4">
      <t>ウム</t>
    </rPh>
    <phoneticPr fontId="1"/>
  </si>
  <si>
    <t>　</t>
  </si>
  <si>
    <t>視聴確認方法で「その他」の場合の方法</t>
    <rPh sb="0" eb="2">
      <t>シチョウ</t>
    </rPh>
    <rPh sb="2" eb="4">
      <t>カクニン</t>
    </rPh>
    <rPh sb="4" eb="6">
      <t>ホウホウ</t>
    </rPh>
    <rPh sb="10" eb="11">
      <t>ホカ</t>
    </rPh>
    <rPh sb="13" eb="15">
      <t>バアイ</t>
    </rPh>
    <rPh sb="16" eb="18">
      <t>ホウホウ</t>
    </rPh>
    <phoneticPr fontId="1"/>
  </si>
  <si>
    <t>開講</t>
    <rPh sb="0" eb="2">
      <t>カイコウ</t>
    </rPh>
    <phoneticPr fontId="1"/>
  </si>
  <si>
    <t>座学／実技</t>
    <rPh sb="0" eb="2">
      <t>ザガク</t>
    </rPh>
    <rPh sb="3" eb="5">
      <t>ジツギ</t>
    </rPh>
    <phoneticPr fontId="1"/>
  </si>
  <si>
    <t>オンライン形式の詳細</t>
    <rPh sb="5" eb="7">
      <t>ケイシキ</t>
    </rPh>
    <rPh sb="8" eb="10">
      <t>ショウサイ</t>
    </rPh>
    <phoneticPr fontId="1"/>
  </si>
  <si>
    <t>担当者　所属</t>
    <rPh sb="0" eb="3">
      <t>タントウシャ</t>
    </rPh>
    <rPh sb="4" eb="6">
      <t>ショゾク</t>
    </rPh>
    <phoneticPr fontId="1"/>
  </si>
  <si>
    <t>経営管理論</t>
  </si>
  <si>
    <t>保健医療福祉組織論</t>
  </si>
  <si>
    <t>保健医療福祉政策論</t>
  </si>
  <si>
    <t>医療経済論</t>
  </si>
  <si>
    <t>ヘルスケアサービス管理論</t>
  </si>
  <si>
    <t>理学療法組織管理論</t>
  </si>
  <si>
    <t>人的資源管理論</t>
  </si>
  <si>
    <t>人材育成論</t>
  </si>
  <si>
    <t>理学療法専門概論</t>
  </si>
  <si>
    <t>理学療法管理概論</t>
  </si>
  <si>
    <t>理学療法概論</t>
  </si>
  <si>
    <t>情報学総論</t>
  </si>
  <si>
    <t>組織学総論</t>
  </si>
  <si>
    <t>教育学総論</t>
  </si>
  <si>
    <t>管理学総論</t>
  </si>
  <si>
    <t>社会資源の活用</t>
  </si>
  <si>
    <t>患者・家族教育の意義とその方法</t>
  </si>
  <si>
    <t>自立支援や疾病管理の補助具．機器とその活用</t>
  </si>
  <si>
    <t>終末期における理学療法</t>
  </si>
  <si>
    <t>在宅生活の充実と社会参加促進のための生活期理学療法</t>
  </si>
  <si>
    <t>機能回復と日常生活活動自立に向けた回復期理学療法</t>
  </si>
  <si>
    <t>早期離床と合併症予防のための急性期理学療法</t>
  </si>
  <si>
    <t>理学療法介入の意義と理学療法士の役割</t>
  </si>
  <si>
    <t>医学的診断と治療介入</t>
  </si>
  <si>
    <t>正常な構造・機能と疾病の基礎</t>
  </si>
  <si>
    <t>物理療法機器保守管理総論</t>
  </si>
  <si>
    <t>神経生理学的検査を用いた評価の基本と実際</t>
  </si>
  <si>
    <t>牽引療法の基本的知識と生理学的機序　適応と禁忌</t>
  </si>
  <si>
    <t>水治療法の基本的知識と生理学的機序　適応と禁忌</t>
  </si>
  <si>
    <t>光線療法（レーザー・赤外線・紫外線）の基本的知識と生理学的機序　適応と禁忌</t>
  </si>
  <si>
    <t>バイオフィードバック療法の基本的知識と生理学的機序　適応と禁忌</t>
  </si>
  <si>
    <t>電気刺激療法の基本的知識と生理学的機序　適応と禁忌</t>
  </si>
  <si>
    <t>超短波・極超短波の基本的知識と生理学的機序　適応と禁忌</t>
  </si>
  <si>
    <t>超音波療法の基本的知識と生理学的機序　適応と禁忌</t>
  </si>
  <si>
    <t>温熱・寒冷療法の基本的知識と生理学的機序　適応と禁忌</t>
  </si>
  <si>
    <t>疼痛制御に関する生理学・病理学と物理療法</t>
  </si>
  <si>
    <t>ガイドラインにおける物理療法の意義</t>
  </si>
  <si>
    <t>物理療法の歴史と定義（用語）</t>
  </si>
  <si>
    <t>補装具領域における将来展望</t>
  </si>
  <si>
    <t>自立支援ロボット（歩行補助ロボット等）</t>
  </si>
  <si>
    <t>補装具の分野における理学療法士の役割</t>
  </si>
  <si>
    <t>義肢・装具作成後の定期点検（フォローアップ）</t>
  </si>
  <si>
    <t>装具療法の理解と実際、治療用装具</t>
  </si>
  <si>
    <t>障害者総合支援法の概要、補装具費支給制度の理解</t>
  </si>
  <si>
    <t>適切な補装具の処方のための理学療法評価</t>
  </si>
  <si>
    <t>補装具：歩行器、歩行補助杖</t>
  </si>
  <si>
    <t>補装具：車椅子、電動車椅子</t>
    <rPh sb="5" eb="7">
      <t>イス</t>
    </rPh>
    <rPh sb="11" eb="13">
      <t>イス</t>
    </rPh>
    <phoneticPr fontId="1"/>
  </si>
  <si>
    <t>補装具：義肢、装具</t>
  </si>
  <si>
    <t>補装具の分野における理学療法学概説</t>
  </si>
  <si>
    <t>介護予防</t>
    <rPh sb="0" eb="4">
      <t>カイゴヨボウ</t>
    </rPh>
    <phoneticPr fontId="1"/>
  </si>
  <si>
    <t>介護予防理学療法の将来展望</t>
  </si>
  <si>
    <t>介護予防のための安全管理</t>
  </si>
  <si>
    <t>介護予防へのかかわり方の実際（地域ケア会議）</t>
  </si>
  <si>
    <t>介護予防へのかかわり方の実際（講演会、研修会）</t>
  </si>
  <si>
    <t>介護予防へのかかわり方の実際（通いの場）</t>
  </si>
  <si>
    <t>介護予防へのかかわり方の実際（訪問・通所）</t>
  </si>
  <si>
    <t>介護予防事業の推進支援</t>
  </si>
  <si>
    <t>介護予防における理学療法介入</t>
  </si>
  <si>
    <t>介護予防における理学療法評価</t>
  </si>
  <si>
    <t>要介護化のリスク</t>
  </si>
  <si>
    <t>要介護の要因</t>
  </si>
  <si>
    <t>機能・活動・参加に対する加齢の影響</t>
  </si>
  <si>
    <t>介護予防における理学療法士の役割</t>
  </si>
  <si>
    <t>介護予防に関わる制度</t>
  </si>
  <si>
    <t>介護予防概説</t>
  </si>
  <si>
    <t>発症予防、重症化予防、再発予防</t>
  </si>
  <si>
    <t>地域理学療法の将来展望</t>
  </si>
  <si>
    <t>施設サービスにおける理学療法と保険制度</t>
  </si>
  <si>
    <t>通所サービスにおける理学療法と保険制度</t>
  </si>
  <si>
    <t>訪問サービスにおける理学療法と保険制度</t>
  </si>
  <si>
    <t>訪問介護員、介護支援専門員の役割</t>
    <rPh sb="4" eb="5">
      <t>イン</t>
    </rPh>
    <phoneticPr fontId="1"/>
  </si>
  <si>
    <t>プライマリ・ケアにおける多職種の役割</t>
  </si>
  <si>
    <t>地域理学療法における理学療法評価</t>
  </si>
  <si>
    <t>地域理学療法に関わる制度</t>
  </si>
  <si>
    <t>地域理学療法学概説</t>
  </si>
  <si>
    <t>支援工学理学療法</t>
  </si>
  <si>
    <t>糖尿病患者への社会生活支援</t>
  </si>
  <si>
    <t>小児・思春期および妊娠と糖尿病における糖尿病理学療法</t>
  </si>
  <si>
    <t>高齢糖尿病者に対する理学療法</t>
  </si>
  <si>
    <t>糖尿病を有する理学療法対象患者への対応</t>
  </si>
  <si>
    <t>合併症に対する理学療法：糖尿病足病変</t>
  </si>
  <si>
    <t>合併症に対する理学療法：糖尿病性腎症</t>
  </si>
  <si>
    <t>合併症に対する理学療法：糖尿病網膜症</t>
  </si>
  <si>
    <t>合併症に対する理学療法：糖尿病性神経障害</t>
  </si>
  <si>
    <t>運動療法・身体活動とその効果、理学療法介入と血糖管理</t>
  </si>
  <si>
    <t>心理・行動学的な理論に基づいた患者教育および自己管理行動の促進</t>
  </si>
  <si>
    <t>疾患によって生じる障害とその評価および予後予測</t>
  </si>
  <si>
    <t>運動療法のエビデンス</t>
  </si>
  <si>
    <t>糖尿病治療に関わるチーム医療の役割</t>
  </si>
  <si>
    <t>呼吸</t>
    <rPh sb="0" eb="2">
      <t>コキュウ</t>
    </rPh>
    <phoneticPr fontId="1"/>
  </si>
  <si>
    <t>予防理学療法</t>
  </si>
  <si>
    <t>外科手術後の呼吸理学療法</t>
  </si>
  <si>
    <t>肺炎・無気肺に対する呼吸理学療法</t>
  </si>
  <si>
    <t>神経筋疾患患者に対する呼吸理学療法</t>
  </si>
  <si>
    <t>人工呼吸器管理患者に対する呼吸理学療法</t>
  </si>
  <si>
    <t>間質性肺疾患患者に対する呼吸理学療法</t>
  </si>
  <si>
    <t>慢性閉塞性肺疾患患者に対する呼吸理学療法</t>
  </si>
  <si>
    <t>高齢者循環器疾患に対する循環器理学療法</t>
  </si>
  <si>
    <t>腎機能障害に対する循環器理学療法</t>
  </si>
  <si>
    <t>末梢血管疾患に対する循環器理学療法</t>
  </si>
  <si>
    <t>大血管疾患患者に対する循環器理学療法</t>
  </si>
  <si>
    <t>心不全患者に対する循環器理学療法</t>
  </si>
  <si>
    <t>虚血性心疾患患者に対する循環器理学療法</t>
  </si>
  <si>
    <t>糖尿病理学療法</t>
  </si>
  <si>
    <t>徒手理学療法の研究法</t>
  </si>
  <si>
    <t>徒手理学療法におけるスクリーニング検査</t>
  </si>
  <si>
    <t>神経系に対する徒手理学療法</t>
  </si>
  <si>
    <t>軟部組織に対する徒手理学療法</t>
  </si>
  <si>
    <t>関節系に対する徒手理学療法</t>
  </si>
  <si>
    <t>徒手理学療法のためのコミュニケーションスキル</t>
  </si>
  <si>
    <t>クリニカルリーズニングを用いた臨床意思決定</t>
  </si>
  <si>
    <t>クリニカルリーズニングにおける仮説カテゴリとリーズニングプロセス</t>
  </si>
  <si>
    <t>神経筋骨格系機能障害の管理・予防</t>
  </si>
  <si>
    <t>徒手理学療法に必要な機能評価とその解釈</t>
  </si>
  <si>
    <t>徒手理学療法の行動科学</t>
  </si>
  <si>
    <t>徒手理学療法の臨床科学</t>
  </si>
  <si>
    <t>神経筋骨格系機能障害の病態</t>
  </si>
  <si>
    <t>神経筋骨格系システムの解剖学・生理学</t>
  </si>
  <si>
    <t>徒手理学療法のエビデンス</t>
  </si>
  <si>
    <t>呼吸理学療法</t>
  </si>
  <si>
    <t>障がい者スポーツ　障害別各論</t>
  </si>
  <si>
    <t>障がい者スポーツ　総論</t>
  </si>
  <si>
    <t>スポーツ用装具・テーピング・物理療法とその活用</t>
  </si>
  <si>
    <t>スポーツ外傷・障害への理学療法　頭頸部・体幹</t>
  </si>
  <si>
    <t>スポーツ外傷・障害への理学療法　下肢</t>
  </si>
  <si>
    <t>スポーツ外傷・障害への理学療法　上肢</t>
  </si>
  <si>
    <t>パフォーマンス向上のための介入とその方法</t>
  </si>
  <si>
    <t>スポーツ外傷・障害の発生・再発予防のための理学療法</t>
  </si>
  <si>
    <t>スポーツ外傷・障害のアスレティックリハビリテーション</t>
  </si>
  <si>
    <t>スポーツ外傷の急性期対応</t>
  </si>
  <si>
    <t>アンチドーピング</t>
  </si>
  <si>
    <t>スポーツ外傷・障害の機能評価</t>
  </si>
  <si>
    <t>スポーツ理学療法　総論</t>
  </si>
  <si>
    <t>心血管理学療法</t>
  </si>
  <si>
    <t>日常生活活動の自立に向けた義肢装着後の理学療法</t>
  </si>
  <si>
    <t>歩行能力向上に向けた義足装着後の理学療法</t>
  </si>
  <si>
    <t>切断肢の機能向上に向けた義足装着前の理学療法</t>
  </si>
  <si>
    <t>義肢のバイオメカニクス</t>
  </si>
  <si>
    <t>義肢の種類と構造的特徴</t>
  </si>
  <si>
    <t>下肢切断に対する理学療法ガイドラインとその適応</t>
  </si>
  <si>
    <t>運動器</t>
    <rPh sb="0" eb="3">
      <t>ウンドウキ</t>
    </rPh>
    <phoneticPr fontId="1"/>
  </si>
  <si>
    <t>スポ－ツ理学療法</t>
  </si>
  <si>
    <t>末梢神経障害の理学療法</t>
  </si>
  <si>
    <t>筋・腱・靱帯損傷後の外科的治療と理学療法</t>
  </si>
  <si>
    <t>変形性関節症の理学療法</t>
  </si>
  <si>
    <t>骨折・外傷後の治癒過程と理学療法</t>
  </si>
  <si>
    <t>運動器疼痛の評価と理学療法</t>
  </si>
  <si>
    <t>関節可動域制限の要因と治療手技</t>
  </si>
  <si>
    <t>筋力評価の方法と筋力増強のメカニズム</t>
  </si>
  <si>
    <t>運動器理学療法</t>
  </si>
  <si>
    <t>重症化予防、合併症予防</t>
  </si>
  <si>
    <t>生活支援や疾病管理の補助具．機器とその活用</t>
  </si>
  <si>
    <t>医療的ケア児・重症心身障害児に対する理学療法</t>
  </si>
  <si>
    <t>低出生体重児・ハイリスク児に対する理学療法</t>
  </si>
  <si>
    <t>小児期の内部障害に対する理学療法</t>
  </si>
  <si>
    <t>筋・骨格系疾患に対する理学療法</t>
  </si>
  <si>
    <t>中枢神経系疾患に対する理学療法②</t>
  </si>
  <si>
    <t>中枢神経系疾患に対する理学療法①</t>
  </si>
  <si>
    <t>運動・精神発達とその評価方法</t>
  </si>
  <si>
    <t>小児理学療法</t>
  </si>
  <si>
    <t>合併症予防や医学的管理</t>
  </si>
  <si>
    <t>終末期における理学療法脊髄損傷者の排尿・排便障害と性機能障害に対する理学療法</t>
  </si>
  <si>
    <t>脊髄損傷後の活動・参加制限に対する理学療法</t>
  </si>
  <si>
    <t>脊髄損傷後の呼吸障害・循環障害に対する理学療法</t>
  </si>
  <si>
    <t>脊髄損傷後の運動機能障害に対する理学療法</t>
  </si>
  <si>
    <t>神経理学療法</t>
  </si>
  <si>
    <t>発症予防、重症化予防、合併症予防</t>
  </si>
  <si>
    <t>機能改善と日常生活活動自立に向けた改善期理学療法</t>
  </si>
  <si>
    <t>神経筋障害の活動・参加制限に対する理学療法</t>
  </si>
  <si>
    <t>神経筋障害の非運動機能障害に対する理学療法</t>
  </si>
  <si>
    <t>神経筋障害の運動機能障害に対する理学療法</t>
  </si>
  <si>
    <t>脳卒中</t>
    <rPh sb="0" eb="3">
      <t>ノウソッチュウ</t>
    </rPh>
    <phoneticPr fontId="1"/>
  </si>
  <si>
    <t>基礎理学療法</t>
  </si>
  <si>
    <t>脳卒中後の活動・参加制限に対する理学療法</t>
  </si>
  <si>
    <t>脳卒中後の高次脳機能障害に対する理学療法</t>
  </si>
  <si>
    <t>脳卒中後の運動機能障害に対する理学療法</t>
  </si>
  <si>
    <t>専門</t>
    <rPh sb="0" eb="2">
      <t>センモン</t>
    </rPh>
    <phoneticPr fontId="1"/>
  </si>
  <si>
    <t>分野を選択してください</t>
    <rPh sb="0" eb="2">
      <t>ブンヤ</t>
    </rPh>
    <rPh sb="3" eb="5">
      <t>センタク</t>
    </rPh>
    <phoneticPr fontId="1"/>
  </si>
  <si>
    <t>分野を選択してください</t>
    <rPh sb="0" eb="2">
      <t>ブンヤ</t>
    </rPh>
    <rPh sb="3" eb="5">
      <t>センタク</t>
    </rPh>
    <phoneticPr fontId="1"/>
  </si>
  <si>
    <t>循環</t>
    <rPh sb="0" eb="2">
      <t>ジュンカン</t>
    </rPh>
    <phoneticPr fontId="2"/>
  </si>
  <si>
    <t>小児理学療法</t>
    <rPh sb="0" eb="2">
      <t>ショウニ</t>
    </rPh>
    <rPh sb="2" eb="4">
      <t>リガク</t>
    </rPh>
    <rPh sb="4" eb="6">
      <t>リョウホウ</t>
    </rPh>
    <phoneticPr fontId="2"/>
  </si>
  <si>
    <t>心血管理学療法</t>
    <rPh sb="0" eb="3">
      <t>シンケッカン</t>
    </rPh>
    <rPh sb="3" eb="5">
      <t>リガク</t>
    </rPh>
    <rPh sb="5" eb="7">
      <t>リョウホウ</t>
    </rPh>
    <phoneticPr fontId="2"/>
  </si>
  <si>
    <t>呼吸理学療法</t>
    <rPh sb="0" eb="2">
      <t>コキュウ</t>
    </rPh>
    <rPh sb="2" eb="4">
      <t>リガク</t>
    </rPh>
    <rPh sb="4" eb="6">
      <t>リョウホウ</t>
    </rPh>
    <phoneticPr fontId="2"/>
  </si>
  <si>
    <t>糖尿病理学療法</t>
    <rPh sb="0" eb="3">
      <t>トウニョウビョウ</t>
    </rPh>
    <rPh sb="3" eb="5">
      <t>リガク</t>
    </rPh>
    <rPh sb="5" eb="7">
      <t>リョウホウ</t>
    </rPh>
    <phoneticPr fontId="2"/>
  </si>
  <si>
    <t>地域理学療法</t>
    <rPh sb="0" eb="2">
      <t>チイキ</t>
    </rPh>
    <phoneticPr fontId="2"/>
  </si>
  <si>
    <t>予防理学療法</t>
    <rPh sb="0" eb="2">
      <t>ヨボウ</t>
    </rPh>
    <rPh sb="2" eb="4">
      <t>リガク</t>
    </rPh>
    <rPh sb="4" eb="6">
      <t>リョウホウ</t>
    </rPh>
    <phoneticPr fontId="2"/>
  </si>
  <si>
    <t>支援工学理学療法</t>
    <rPh sb="0" eb="2">
      <t>シエン</t>
    </rPh>
    <rPh sb="2" eb="4">
      <t>コウガク</t>
    </rPh>
    <rPh sb="4" eb="6">
      <t>リガク</t>
    </rPh>
    <rPh sb="6" eb="8">
      <t>リョウホウ</t>
    </rPh>
    <phoneticPr fontId="2"/>
  </si>
  <si>
    <t>講師</t>
    <rPh sb="0" eb="2">
      <t>コウシ</t>
    </rPh>
    <phoneticPr fontId="1"/>
  </si>
  <si>
    <t>会員有無</t>
    <rPh sb="0" eb="2">
      <t>カイイン</t>
    </rPh>
    <rPh sb="2" eb="4">
      <t>ウム</t>
    </rPh>
    <phoneticPr fontId="1"/>
  </si>
  <si>
    <t>会員番号</t>
    <rPh sb="0" eb="2">
      <t>カイイン</t>
    </rPh>
    <rPh sb="2" eb="4">
      <t>バンゴウ</t>
    </rPh>
    <phoneticPr fontId="1"/>
  </si>
  <si>
    <t>登録理学療法士 登録番号</t>
    <rPh sb="0" eb="7">
      <t>トウロクリガクリョウホウシ</t>
    </rPh>
    <rPh sb="8" eb="10">
      <t>トウロク</t>
    </rPh>
    <rPh sb="10" eb="12">
      <t>バンゴウ</t>
    </rPh>
    <phoneticPr fontId="1"/>
  </si>
  <si>
    <t>認定・専門理学療法士取得有無</t>
    <rPh sb="0" eb="2">
      <t>ニンテイ</t>
    </rPh>
    <rPh sb="3" eb="10">
      <t>センモンリガクリョウホウシ</t>
    </rPh>
    <rPh sb="10" eb="12">
      <t>シュトク</t>
    </rPh>
    <rPh sb="12" eb="14">
      <t>ウム</t>
    </rPh>
    <phoneticPr fontId="1"/>
  </si>
  <si>
    <t>認定理学療法士 登録番号</t>
    <rPh sb="0" eb="2">
      <t>ニンテイ</t>
    </rPh>
    <rPh sb="2" eb="4">
      <t>リガク</t>
    </rPh>
    <rPh sb="4" eb="7">
      <t>リョウホウシ</t>
    </rPh>
    <rPh sb="8" eb="10">
      <t>トウロク</t>
    </rPh>
    <rPh sb="10" eb="12">
      <t>バンゴウ</t>
    </rPh>
    <phoneticPr fontId="1"/>
  </si>
  <si>
    <t>認定理学療法士取得分野</t>
    <rPh sb="0" eb="2">
      <t>ニンテイ</t>
    </rPh>
    <rPh sb="2" eb="7">
      <t>リガクリョウホウシ</t>
    </rPh>
    <rPh sb="7" eb="9">
      <t>シュトク</t>
    </rPh>
    <rPh sb="9" eb="11">
      <t>ブンヤ</t>
    </rPh>
    <phoneticPr fontId="1"/>
  </si>
  <si>
    <t>専門理学療法士 登録番号</t>
    <rPh sb="0" eb="2">
      <t>センモン</t>
    </rPh>
    <rPh sb="2" eb="4">
      <t>リガク</t>
    </rPh>
    <rPh sb="4" eb="7">
      <t>リョウホウシ</t>
    </rPh>
    <rPh sb="8" eb="10">
      <t>トウロク</t>
    </rPh>
    <rPh sb="10" eb="12">
      <t>バンゴウ</t>
    </rPh>
    <phoneticPr fontId="1"/>
  </si>
  <si>
    <t>氏名</t>
    <rPh sb="0" eb="2">
      <t>シメイ</t>
    </rPh>
    <phoneticPr fontId="1"/>
  </si>
  <si>
    <t>演習補助講師</t>
    <rPh sb="0" eb="2">
      <t>エンシュウ</t>
    </rPh>
    <rPh sb="2" eb="4">
      <t>ホジョ</t>
    </rPh>
    <rPh sb="4" eb="6">
      <t>コウシ</t>
    </rPh>
    <phoneticPr fontId="1"/>
  </si>
  <si>
    <t>有無</t>
    <rPh sb="0" eb="2">
      <t>ウム</t>
    </rPh>
    <phoneticPr fontId="1"/>
  </si>
  <si>
    <t>認定理学療法士取得分野</t>
    <rPh sb="0" eb="2">
      <t>ニンテイ</t>
    </rPh>
    <rPh sb="2" eb="4">
      <t>リガク</t>
    </rPh>
    <rPh sb="4" eb="7">
      <t>リョウホウシ</t>
    </rPh>
    <rPh sb="7" eb="9">
      <t>シュトク</t>
    </rPh>
    <rPh sb="9" eb="11">
      <t>ブンヤ</t>
    </rPh>
    <phoneticPr fontId="1"/>
  </si>
  <si>
    <t>専門理学療法士取得分野</t>
    <rPh sb="0" eb="2">
      <t>センモン</t>
    </rPh>
    <rPh sb="2" eb="4">
      <t>リガク</t>
    </rPh>
    <rPh sb="4" eb="7">
      <t>リョウホウシ</t>
    </rPh>
    <rPh sb="7" eb="9">
      <t>シュトク</t>
    </rPh>
    <rPh sb="9" eb="11">
      <t>ブンヤ</t>
    </rPh>
    <phoneticPr fontId="1"/>
  </si>
  <si>
    <t>開講概要</t>
    <rPh sb="0" eb="2">
      <t>カイコウ</t>
    </rPh>
    <rPh sb="2" eb="4">
      <t>ガイヨウ</t>
    </rPh>
    <phoneticPr fontId="1"/>
  </si>
  <si>
    <r>
      <rPr>
        <b/>
        <sz val="11"/>
        <rFont val="ＭＳ Ｐゴシック"/>
        <family val="3"/>
        <charset val="128"/>
        <scheme val="minor"/>
      </rPr>
      <t>科目名</t>
    </r>
    <r>
      <rPr>
        <sz val="11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（開講分野を選択すると自動反映）</t>
    </r>
    <rPh sb="0" eb="3">
      <t>カモクメイ</t>
    </rPh>
    <rPh sb="5" eb="7">
      <t>カイコウ</t>
    </rPh>
    <rPh sb="7" eb="9">
      <t>ブンヤ</t>
    </rPh>
    <rPh sb="10" eb="12">
      <t>センタク</t>
    </rPh>
    <rPh sb="15" eb="17">
      <t>ジドウ</t>
    </rPh>
    <rPh sb="17" eb="19">
      <t>ハンエイ</t>
    </rPh>
    <phoneticPr fontId="1"/>
  </si>
  <si>
    <t>2023年度　認定理学療法士臨床認定カリキュラム教育機関　実施報告書</t>
    <rPh sb="4" eb="6">
      <t>ネンド</t>
    </rPh>
    <rPh sb="7" eb="9">
      <t>ニンテイ</t>
    </rPh>
    <rPh sb="9" eb="14">
      <t>リガクリョウホウシ</t>
    </rPh>
    <rPh sb="14" eb="18">
      <t>リンショウニンテイ</t>
    </rPh>
    <rPh sb="24" eb="26">
      <t>キョウイク</t>
    </rPh>
    <rPh sb="26" eb="28">
      <t>キカン</t>
    </rPh>
    <rPh sb="29" eb="31">
      <t>ジッシ</t>
    </rPh>
    <rPh sb="31" eb="34">
      <t>ホウコクショ</t>
    </rPh>
    <phoneticPr fontId="1"/>
  </si>
  <si>
    <t>実施前</t>
    <rPh sb="0" eb="3">
      <t>ジッシマエ</t>
    </rPh>
    <phoneticPr fontId="1"/>
  </si>
  <si>
    <t>2023年度　認定理学療法士臨床認定カリキュラム教育機関　会計報告書</t>
    <rPh sb="4" eb="6">
      <t>ネンド</t>
    </rPh>
    <rPh sb="7" eb="9">
      <t>ニンテイ</t>
    </rPh>
    <rPh sb="9" eb="14">
      <t>リガクリョウホウシ</t>
    </rPh>
    <rPh sb="14" eb="18">
      <t>リンショウニンテイ</t>
    </rPh>
    <rPh sb="24" eb="26">
      <t>キョウイク</t>
    </rPh>
    <rPh sb="26" eb="28">
      <t>キカン</t>
    </rPh>
    <rPh sb="29" eb="31">
      <t>カイケイ</t>
    </rPh>
    <rPh sb="31" eb="34">
      <t>ホウコクショ</t>
    </rPh>
    <phoneticPr fontId="1"/>
  </si>
  <si>
    <t>疾病・障害特異的理学療法の実際（技術編１）
（脳画像評価の実際）</t>
  </si>
  <si>
    <t>疾病・障害特異的理学療法の実際（技術編２）
（リスク管理の実際）</t>
  </si>
  <si>
    <t>疾病・障害特異的理学療法の実際（技術編３）
（歩行再建の実際）</t>
  </si>
  <si>
    <t>疾病・障害特異的理学療法の実際（技術編４）
（ニューロモデュレーションの実際）</t>
  </si>
  <si>
    <t>疾病・障害特異的理学療法の実際（技術編５）
（装具療法の実際）</t>
  </si>
  <si>
    <t>疾病・障害特異的理学療法の実際（技術編６）
（上肢トレーニングの実際）</t>
  </si>
  <si>
    <t>疾病・障害特異的理学療法の実際（技術編７）
（ロボット療法の実際）</t>
  </si>
  <si>
    <t>疾病・障害特異的理学療法の実際（技術編8）
（予後予測の実際）</t>
    <rPh sb="23" eb="27">
      <t>ヨゴヨソク</t>
    </rPh>
    <rPh sb="28" eb="30">
      <t>ジッサイ</t>
    </rPh>
    <phoneticPr fontId="1"/>
  </si>
  <si>
    <t>機能障害に対する発症早期の理学療法</t>
  </si>
  <si>
    <t>疾病・障害特異的理学療法の実際（技術編１）
（神経筋障害に対する評価の実際）</t>
  </si>
  <si>
    <t>疾病・障害特異的理学療法の実際（技術編２）
（パーキンソン病の実際）</t>
  </si>
  <si>
    <t>疾病・障害特異的理学療法の実際（技術編３）
（脊髄小脳変性症の実際）</t>
  </si>
  <si>
    <t>疾病・障害特異的理学療法の実際（技術編４）
（筋ジストロフィー症の実際）</t>
  </si>
  <si>
    <t>疾病・障害特異的理学療法の実際（技術編５）
（重症筋無力症の実際）</t>
  </si>
  <si>
    <t>疾病・障害特異的理学療法の実際（技術編６）
（筋萎縮性側索硬化症の実際）</t>
  </si>
  <si>
    <t>疾病・障害特異的理学療法の実際（技術編７）
（ギラン・バレー症候群の実際）</t>
  </si>
  <si>
    <t>疾病・障害特異的理学療法の実際（技術編8）
（多発性硬化症の実際）</t>
  </si>
  <si>
    <t>疾病・障害特異的理学療法の実際（技術編１）
（脊髄損傷の機能障害に対する評価の実際）</t>
  </si>
  <si>
    <t>疾病・障害特異的理学療法の実際（技術編２）
（リスク管理と合併症予防の実際）</t>
  </si>
  <si>
    <t>疾病・障害特異的理学療法の実際（技術編３）
（呼吸理学療法の実際）</t>
  </si>
  <si>
    <t>疾病・障害特異的理学療法の実際（技術編４）
（基本動作練習の実際　臥位～座位～移乗動作を中心に）</t>
  </si>
  <si>
    <t>疾病・障害特異的理学療法の実際（技術編５）
（基本動作練習の実際　車椅子操作・立位・歩行を中心に）</t>
  </si>
  <si>
    <t>疾病・障害特異的理学療法の実際（技術編６）
（ADL 練習の実際　食事・整容・更衣・排泄・入浴）</t>
  </si>
  <si>
    <t>疾病・障害特異的理学療法の実際（技術編７）
（ロボット療法と電気刺激療法の実際）</t>
  </si>
  <si>
    <t>疾病・障害特異的理学療法の実際（技術編8）
（自動車運転や障がい者スポーツの実際）</t>
  </si>
  <si>
    <t>疾病・障害特異的理学療法の実際（技術編１）
（運動発達に伴う姿勢反射の評価の実際）</t>
  </si>
  <si>
    <t>疾病・障害特異的理学療法の実際（技術編２）
（新生児期・乳児期の理学療法の実際）</t>
  </si>
  <si>
    <t>疾病・障害特異的理学療法の実際（技術編３）
（幼児期の理学療法の実際）</t>
  </si>
  <si>
    <t>疾病・障害特異的理学療法の実際（技術編４）
（学齢期の理学療法の実際）</t>
  </si>
  <si>
    <t>疾病・障害特異的理学療法の実際（技術編５）
（成人期の理学療法の実際）</t>
  </si>
  <si>
    <t>疾病・障害特異的理学療法の実際（技術編６）
（義肢・装具療法の実際）</t>
  </si>
  <si>
    <t>疾病・障害特異的理学療法の実際（技術編７）
（日常生活における福祉工学的アプローチの実際）</t>
  </si>
  <si>
    <t>疾病・障害特異的理学療法の実際（技術編８）
（療育・就学支援の実際）</t>
  </si>
  <si>
    <t>疾病・障害特異的理学療法の実際（技術編１）
（運動器画像評価の実際）</t>
  </si>
  <si>
    <t>疾病・障害特異的理学療法の実際（技術編２）
（肩関節疾患の機能解剖と理学療法）</t>
  </si>
  <si>
    <t>疾病・障害特異的理学療法の実際（技術編３）
（脊椎疾患の機能解剖と理学療法）</t>
  </si>
  <si>
    <t>疾病・障害特異的理学療法の実際（技術編４）
（股関節疾患の機能解剖と理学療法）</t>
  </si>
  <si>
    <t>疾病・障害特異的理学療法の実際（技術編５）
（膝関節疾患の機能解剖と理学療法）</t>
  </si>
  <si>
    <t>疾病・障害特異的理学療法の実際（技術編６）
（足関節疾患の機能解剖と理学療法）</t>
  </si>
  <si>
    <t>疾病・障害特異的理学療法の実際（技術編７）
（姿勢・歩行の評価・分析と理学療法の実際）</t>
  </si>
  <si>
    <t>疾病・障害特異的理学療法の実際（技術編8）
（多関節運動連鎖の評価と理学療法の実際）</t>
  </si>
  <si>
    <t>疾病・障害特異的理学療法の実際（技術編１）
（切断術前評価と理学療法介入）</t>
  </si>
  <si>
    <t>疾病・障害特異的理学療法の実際（技術編２）
（術後の断端管理）</t>
  </si>
  <si>
    <t>疾病・障害特異的理学療法の実際（技術編３）
（義肢装着前断端トレーニング）</t>
  </si>
  <si>
    <t>疾病・障害特異的理学療法の実際（技術編４）
（義肢装着下での立位・歩行トレーニング）</t>
  </si>
  <si>
    <t>疾病・障害特異的理学療法の実際（技術編５）
（義肢装着下でのADLトレーニング）</t>
  </si>
  <si>
    <t>疾病・障害特異的理学療法の実際（技術編６）
（義肢アライメントの問題と対処方法）</t>
  </si>
  <si>
    <t>疾病・障害特異的理学療法の実際（技術編７）
（断端痛や幻肢痛の問題と対処方法）</t>
  </si>
  <si>
    <t>疾病・障害特異的理学療法の実際（技術編８）
（断端の衛生管理）</t>
  </si>
  <si>
    <t>疾病・障害特異的理学療法の実際（技術編１）
（画像評価の実際）</t>
  </si>
  <si>
    <t>疾病・障害特異的理学療法の実際（技術編２）
（救急対応の実際）</t>
  </si>
  <si>
    <t>疾病・障害特異的理学療法の実際（技術編３）
（スポーツ用装具・テーピング　上肢・体幹）</t>
  </si>
  <si>
    <t>疾病・障害特異的理学療法の実際（技術編４）
（スポーツ用装具・テーピング　下肢）</t>
  </si>
  <si>
    <t>疾病・障害特異的理学療法の実際（技術編５）
（物理療法）</t>
  </si>
  <si>
    <t>疾病・障害特異的理学療法の実際（技術編４）
（スポーツ選手に対する徒手療法）</t>
  </si>
  <si>
    <t>疾病・障害特異的理学療法の実際（技術編７）
（パフォーマンス向上・予防トレーニングの実際）</t>
  </si>
  <si>
    <t>疾病・障害特異的理学療法の実際（技術編8）
（障がい者スポーツの競技・障害別対応の実際）</t>
  </si>
  <si>
    <t>症例に基づく徒手理学療法の評価と介入（技術編1）（肩関節）</t>
    <rPh sb="19" eb="22">
      <t>ギジュツヘン</t>
    </rPh>
    <phoneticPr fontId="1"/>
  </si>
  <si>
    <t>症例に基づく徒手理学療法の評価と介入（技術編2）（頸椎・胸椎）</t>
    <rPh sb="19" eb="22">
      <t>ギジュツヘン</t>
    </rPh>
    <phoneticPr fontId="1"/>
  </si>
  <si>
    <t>症例に基づく徒手理学療法の評価と介入（技術編3）（腰椎・骨盤帯）</t>
    <rPh sb="19" eb="22">
      <t>ギジュツヘン</t>
    </rPh>
    <phoneticPr fontId="1"/>
  </si>
  <si>
    <t>症例に基づく徒手理学療法の評価と介入（技術編4）（股関節）</t>
    <rPh sb="19" eb="22">
      <t>ギジュツヘン</t>
    </rPh>
    <phoneticPr fontId="1"/>
  </si>
  <si>
    <t>症例に基づく徒手理学療法の評価と介入（技術編5）（膝関節）</t>
    <rPh sb="19" eb="22">
      <t>ギジュツヘン</t>
    </rPh>
    <phoneticPr fontId="1"/>
  </si>
  <si>
    <t>症例に基づく徒手理学療法の評価と介入（技術編6）（足関節．足部）</t>
    <rPh sb="19" eb="22">
      <t>ギジュツヘン</t>
    </rPh>
    <phoneticPr fontId="1"/>
  </si>
  <si>
    <t>症例に基づく徒手理学療法の評価と介入（技術編7）（肘・手関節・手指）</t>
    <rPh sb="19" eb="22">
      <t>ギジュツヘン</t>
    </rPh>
    <phoneticPr fontId="1"/>
  </si>
  <si>
    <t>症例に基づく徒手理学療法の評価と介入（技術編8）（顔面・前庭機能）</t>
    <rPh sb="19" eb="22">
      <t>ギジュツヘン</t>
    </rPh>
    <phoneticPr fontId="1"/>
  </si>
  <si>
    <t>疾病・障害特異的理学療法の実際（技術編1）
（心電図の診かた）</t>
  </si>
  <si>
    <t>疾病・障害特異的理学療法の実際（技術編2）
（循環・腎機能障害把握のための理学療法評価の実際）</t>
  </si>
  <si>
    <t>疾病・障害特異的理学療法の実際（技術編3）
（循環器理学療法に必要な機能的能力の評価指標）</t>
    <rPh sb="23" eb="26">
      <t>ジュンカンキ</t>
    </rPh>
    <phoneticPr fontId="1"/>
  </si>
  <si>
    <t>疾病・障害特異的理学療法の実際（技術編4
（運動負荷試験・運動処方立案の実際）</t>
  </si>
  <si>
    <t>疾病・障害特異的理学療法の実際（技術編5）
（リスク管理の実際）</t>
  </si>
  <si>
    <t>疾病・障害特異的理学療法の実際（技術編6）
（高齢心血管器疾患に対する運動療法の実際）</t>
  </si>
  <si>
    <t>疾病・障害特異的理学療法の実際（技術編7）
（慢性心不全患者に対する運動療法の実際）</t>
  </si>
  <si>
    <t>疾病・障害特異的理学療法の実際（技術編8）
（大血管疾患に対する運動療法の実際）</t>
  </si>
  <si>
    <t>疾病・障害特異的理学療法の実際（技術編1）
（画像評価の実際）</t>
  </si>
  <si>
    <t>疾病・障害特異的理学療法の実際（技術編2）
（呼吸障害把握のための身体所見のとりかた</t>
  </si>
  <si>
    <t>疾病・障害特異的理学療法の実際（技術編3）
（運動耐容能評価の実際）</t>
  </si>
  <si>
    <t>疾病・障害特異的理学療法の実際（技術編4）
（ADL・QOL評価の実際）</t>
  </si>
  <si>
    <t>疾病・障害特異的理学療法の実際（技術編5）
（コンディショニングの実際）</t>
  </si>
  <si>
    <t>疾病・障害特異的理学療法の実際（技術編6）
（運動療法の実際）</t>
  </si>
  <si>
    <t>疾病・障害特異的理学療法の実際（技術編7）
（排痰法の実際）</t>
  </si>
  <si>
    <t>疾病・障害特異的理学療法の実際（技術編8）
（吸引の実際）</t>
  </si>
  <si>
    <t>疾病・障害特異的理学療法の実際（技術編１）
（フィジカルアセスメントの実際）</t>
  </si>
  <si>
    <t>疾病・障害特異的理学療法の実際（技術編２）
（身体機能評価の実際）</t>
  </si>
  <si>
    <t>疾病・障害特異的理学療法の実際（技術編３）
（運動負荷試験とその解釈）</t>
  </si>
  <si>
    <t>疾病・障害特異的理学療法の実際（技術編４）
（運動処方とリスク管理）</t>
  </si>
  <si>
    <t>疾病・障害特異的理学療法の実際（技術編５）
（フットケアの実際）</t>
  </si>
  <si>
    <t>疾病・障害特異的理学療法の実際（技術編６）
（他職種連携の実際）</t>
    <rPh sb="23" eb="24">
      <t>タ</t>
    </rPh>
    <phoneticPr fontId="1"/>
  </si>
  <si>
    <t>疾病・障害特異的理学療法の実際（技術編７）
（個別指導と集団指導の実際）</t>
  </si>
  <si>
    <t>疾病・障害特異的理学療法の実際（技術編8）
（高齢糖尿病患者への介入）</t>
  </si>
  <si>
    <t>自立支援や疾病管理の福祉用具や関係機器、社会資源の活用</t>
  </si>
  <si>
    <t>患者（利用者）・家族教育の意義とその方法</t>
  </si>
  <si>
    <t>疾病・障害特異的理学療法の実際（技術編１）
（ヘルパー、訪問看護師が行う介助方法の実際）</t>
  </si>
  <si>
    <t>疾病・障害特異的理学療法の実際（技術編２）
（家族が行う介助方法の実際）</t>
  </si>
  <si>
    <t>疾病・障害特異的理学療法の実際（技術編３）
（歩行補助具の見直しと装具作成の実際）</t>
  </si>
  <si>
    <t>疾病・障害特異的理学療法の実際（技術編４）
（住宅環境調整の実際）</t>
  </si>
  <si>
    <t>疾病・障害特異的理学療法の実際（技術編５）
（緊急時対応、皮膚・フットケアの実際）</t>
  </si>
  <si>
    <t>疾病・障害特異的理学療法の実際（技術編６）
（在宅で生活するがん患者の実際）</t>
  </si>
  <si>
    <t>疾病・障害特異的理学療法の実際（技術編７）
（在宅で生活する在宅酸素療法患者の実際）</t>
  </si>
  <si>
    <t>疾病・障害特異的理学療法の実際（技術編8）
（在宅で生活する小児の実際）</t>
  </si>
  <si>
    <t>健康とその管理</t>
  </si>
  <si>
    <t>生活習慣病の病因と診断</t>
  </si>
  <si>
    <t>健康増進に関する政策および施策</t>
  </si>
  <si>
    <t>運動生理学</t>
  </si>
  <si>
    <t>機能解剖とバイオメカニクス</t>
  </si>
  <si>
    <t>運動プログラム作成の理論的背景</t>
  </si>
  <si>
    <t>行動変容とその援助</t>
  </si>
  <si>
    <t>心の健康とその管理</t>
  </si>
  <si>
    <t>成長・発達と身体の変化</t>
  </si>
  <si>
    <t>性差および加齢変化</t>
  </si>
  <si>
    <t>介護予防としての健康増進・参加</t>
  </si>
  <si>
    <t>栄養管理と健康増進</t>
  </si>
  <si>
    <t>疾病・障害特異的理学療法の実際（技術編１）
（フィジカルアセスメントとリスク管理）</t>
  </si>
  <si>
    <t>疾病・障害特異的理学療法の実際（技術編２）
（体力測定・評価の実際）</t>
  </si>
  <si>
    <t>疾病・障害特異的理学療法の実際（技術編５）
（ストレスマネジメントとカウンセリング）</t>
  </si>
  <si>
    <t>疾病・障害特異的理学療法の実際（技術編６）
（一次救命処置）</t>
  </si>
  <si>
    <t>疾病・障害特異的理学療法の実際（技術編8）
（高齢者への介入）</t>
  </si>
  <si>
    <t>疾病・障害特異的理学療法の実際（技術編１）
（ヘルスコミュニケーションの実際）</t>
    <rPh sb="16" eb="19">
      <t>ギジュツヘン</t>
    </rPh>
    <phoneticPr fontId="1"/>
  </si>
  <si>
    <t>疾病・障害特異的理学療法の実際（技術編２）
（運動器の機能低下予防の実際）</t>
    <rPh sb="16" eb="19">
      <t>ギジュツヘン</t>
    </rPh>
    <phoneticPr fontId="1"/>
  </si>
  <si>
    <t>疾病・障害特異的理学療法の実際（技術編３）
（転倒予防の実際）</t>
    <rPh sb="16" eb="19">
      <t>ギジュツヘン</t>
    </rPh>
    <phoneticPr fontId="1"/>
  </si>
  <si>
    <t>疾病・障害特異的理学療法の実際（技術編４）
（認知機能低下予防の実際）</t>
    <rPh sb="16" eb="19">
      <t>ギジュツヘン</t>
    </rPh>
    <phoneticPr fontId="1"/>
  </si>
  <si>
    <t>疾病・障害特異的理学療法の実際（技術編５）
（地域における介護予防の実際）</t>
    <rPh sb="16" eb="19">
      <t>ギジュツヘン</t>
    </rPh>
    <phoneticPr fontId="1"/>
  </si>
  <si>
    <t>疾病・障害特異的理学療法の実際（技術編６）
（病院・施設における介護予防の実際）</t>
    <rPh sb="16" eb="19">
      <t>ギジュツヘン</t>
    </rPh>
    <phoneticPr fontId="1"/>
  </si>
  <si>
    <t>疾病・障害特異的理学療法の実際（技術編７）
（介護予防におけるセーフティプロモーションの実際）</t>
  </si>
  <si>
    <t>疾病・障害特異的理学療法の実際（技術編8）
（科学的根拠に基づく介護予防の実際）</t>
  </si>
  <si>
    <t>補装具：重度障害者用意思伝達装置、座位保持装置など</t>
  </si>
  <si>
    <t>安全管理と他職種連携</t>
    <rPh sb="5" eb="6">
      <t>タ</t>
    </rPh>
    <phoneticPr fontId="1"/>
  </si>
  <si>
    <t>疾病・障害特異的理学療法の実際（技術編１）
（義足アライメントの問題と対処方法の実際）</t>
  </si>
  <si>
    <t>疾病・障害特異的理学療法の実際（技術編２）
（短下肢装具と長下肢装具の適応と実際）</t>
  </si>
  <si>
    <t>疾病・障害特異的理学療法の実際（技術編３）
（車いす、電動車いすの適応と実際）</t>
  </si>
  <si>
    <t>疾病・障害特異的理学療法の実際（技術編４）
（歩行器、歩行補助杖の適応と実際）</t>
  </si>
  <si>
    <t>疾病・障害特異的理学療法の実際（技術編５）
（意思伝達装置、座位保持装置の適応と実際）</t>
  </si>
  <si>
    <t>疾病・障害特異的理学療法の実際（技術編６）
（装具チェックポイントとバイオメカニクスの実際）</t>
    <rPh sb="43" eb="45">
      <t>ジッサイ</t>
    </rPh>
    <phoneticPr fontId="1"/>
  </si>
  <si>
    <t>疾病・障害特異的理学療法の実際（技術編７）
（装具療法の実際、最新のエビデンス）</t>
  </si>
  <si>
    <t>疾病・障害特異的理学療法の実際（技術編8）
（自立支援ロボットの実際）</t>
  </si>
  <si>
    <t>衝撃波（圧力波）療法の基本的知識と生理学的機序　適応と禁忌</t>
    <rPh sb="4" eb="6">
      <t>アツリョク</t>
    </rPh>
    <rPh sb="6" eb="7">
      <t>ナミ</t>
    </rPh>
    <phoneticPr fontId="1"/>
  </si>
  <si>
    <t>圧迫・振動療法（局所振動・全身振動）の基本的知識と生理学的機序　適応と禁忌</t>
  </si>
  <si>
    <t>疾病・障害特異的理学療法の実際（技術編１）
（脳卒中に対する機能的電気刺激療法の実際）</t>
  </si>
  <si>
    <t>疾病・障害特異的理学療法の実際（技術編２）
（疼痛管理における経皮的電気刺激療法の実際）</t>
  </si>
  <si>
    <t>疾病・障害特異的理学療法の実際（技術編３）
（運動器疾患における物理療法の実際）</t>
  </si>
  <si>
    <t>疾病・障害特異的理学療法の実際（技術編４）
（スポーツの領域における物理療法の実際）</t>
  </si>
  <si>
    <t>疾病・障害特異的理学療法の実際（技術編５）
（創傷・褥瘡に対する電気刺激療法の実際）</t>
  </si>
  <si>
    <t>疾病・障害特異的理学療法の実際（技術編６）
（ウイメンズヘルスに対する物理療法の実際）</t>
  </si>
  <si>
    <t>疾病・障害特異的理学療法の実際（技術編７）
（超音波画像装置を用いた評価の理論と実際）</t>
  </si>
  <si>
    <t>疾病・障害特異的理学療法の実際（技術編8）
（非侵襲的脳刺激療法の理論と実際）</t>
  </si>
  <si>
    <t>臨床教育の実際（技術編１）
On the Job Trainingの実際</t>
  </si>
  <si>
    <t>臨床教育の実際（技術編２）
Off the Job Trainingの実際</t>
  </si>
  <si>
    <t>臨床教育の実際（技術編３）
他職種連携・他職種協働</t>
  </si>
  <si>
    <t>臨床教育の実際（技術編４）
臨床教育効果判定</t>
  </si>
  <si>
    <t>臨床教育の実際（技術編５）
臨床実習指導法</t>
  </si>
  <si>
    <t>臨床教育の実際（技術編６）
クリニカルラダー</t>
  </si>
  <si>
    <t>臨床教育の実際（技術編７）
コミュニケーション論</t>
  </si>
  <si>
    <t>臨床教育の実際（技術編8）
研究活動教育</t>
  </si>
  <si>
    <t>領域・医療機関機能別の理学療法管理・運営の実際（技術編１）
（急性期医療）</t>
  </si>
  <si>
    <t>領域・医療機関機能別の理学療法管理・運営の実際（技術編２）
（回復期病棟）</t>
  </si>
  <si>
    <t>領域・医療機関機能別の理学療法管理・運営の実際（技術編３）
（療養病棟）</t>
  </si>
  <si>
    <t>領域・医療機関機能別の理学療法管理・運営の実際（技術編４）
（小児施設）</t>
  </si>
  <si>
    <t>領域・医療機関機能別の理学療法管理・運営の実際（技術編５）
（訪問理学療法）</t>
  </si>
  <si>
    <t>領域・医療機関機能別の理学療法管理・運営の実際（技術編６）
（通所施設）</t>
  </si>
  <si>
    <t>領域・医療機関機能別の理学療法管理・運営の実際（技術編７）
（介護保険施設）</t>
  </si>
  <si>
    <t>災害・緊急時の避難所における理学療法管理・運営の実際（技術編８）</t>
    <rPh sb="24" eb="26">
      <t>ジッサイ</t>
    </rPh>
    <phoneticPr fontId="1"/>
  </si>
  <si>
    <t>学校教育の実際（技術編１）
（授業設計の実際）</t>
  </si>
  <si>
    <t>学校教育の実際（技術編２）
（講義法の実際）</t>
  </si>
  <si>
    <t>学校教育の実際（技術編３）
（アクティブラーニングの実際）</t>
  </si>
  <si>
    <t>学校教育の実際（技術編４）
（学習評価の実際）</t>
  </si>
  <si>
    <t>学校教育の実際（技術編５）
（研究指導の実際）</t>
  </si>
  <si>
    <t>学校教育の実際（技術編６）
（授業改善の実際）</t>
  </si>
  <si>
    <t>学校教育の実際（技術編７）
（臨床実習の意義）</t>
  </si>
  <si>
    <t>学校教育の実際（技術編8）
（障害学生支援の実際）</t>
  </si>
  <si>
    <t>健康増進・参加</t>
    <rPh sb="0" eb="2">
      <t>ケンコウ</t>
    </rPh>
    <rPh sb="2" eb="4">
      <t>ゾウシン</t>
    </rPh>
    <rPh sb="5" eb="7">
      <t>サンカ</t>
    </rPh>
    <phoneticPr fontId="1"/>
  </si>
  <si>
    <t>スポーツ理学療法</t>
    <rPh sb="4" eb="8">
      <t>リガクリョウホウ</t>
    </rPh>
    <phoneticPr fontId="1"/>
  </si>
  <si>
    <t>開講日または開講期間</t>
    <rPh sb="0" eb="2">
      <t>カイコウ</t>
    </rPh>
    <rPh sb="2" eb="3">
      <t>ニチ</t>
    </rPh>
    <rPh sb="6" eb="8">
      <t>カイコウ</t>
    </rPh>
    <rPh sb="8" eb="10">
      <t>キカン</t>
    </rPh>
    <phoneticPr fontId="1"/>
  </si>
  <si>
    <t>理学療法教育</t>
    <rPh sb="4" eb="6">
      <t>キョウイク</t>
    </rPh>
    <phoneticPr fontId="1"/>
  </si>
  <si>
    <t>専門理学療法士取得分野</t>
    <rPh sb="0" eb="2">
      <t>センモン</t>
    </rPh>
    <rPh sb="2" eb="7">
      <t>リガクリョウホウシ</t>
    </rPh>
    <rPh sb="7" eb="9">
      <t>シュトク</t>
    </rPh>
    <rPh sb="9" eb="11">
      <t>ブンヤ</t>
    </rPh>
    <phoneticPr fontId="1"/>
  </si>
  <si>
    <t>2023年6月20日版</t>
    <phoneticPr fontId="1"/>
  </si>
  <si>
    <t>2023年6月20日版</t>
    <rPh sb="4" eb="5">
      <t>ネン</t>
    </rPh>
    <rPh sb="6" eb="7">
      <t>ツキ</t>
    </rPh>
    <rPh sb="9" eb="10">
      <t>ニチ</t>
    </rPh>
    <rPh sb="10" eb="11">
      <t>バン</t>
    </rPh>
    <phoneticPr fontId="1"/>
  </si>
  <si>
    <t>支出（※予算金額欄は新規申請or次年度予定報告書類記載金額を記載、支出がない場合は空欄ではなく０と記載）</t>
    <rPh sb="0" eb="2">
      <t>シシュツ</t>
    </rPh>
    <rPh sb="4" eb="6">
      <t>ヨサン</t>
    </rPh>
    <rPh sb="6" eb="8">
      <t>キンガク</t>
    </rPh>
    <rPh sb="8" eb="9">
      <t>ラン</t>
    </rPh>
    <rPh sb="16" eb="19">
      <t>ジネンド</t>
    </rPh>
    <rPh sb="19" eb="21">
      <t>ヨテイ</t>
    </rPh>
    <rPh sb="21" eb="23">
      <t>ホウコク</t>
    </rPh>
    <rPh sb="23" eb="25">
      <t>ショルイ</t>
    </rPh>
    <rPh sb="25" eb="27">
      <t>キサイ</t>
    </rPh>
    <rPh sb="27" eb="29">
      <t>キンガク</t>
    </rPh>
    <rPh sb="30" eb="32">
      <t>キサイ</t>
    </rPh>
    <rPh sb="33" eb="35">
      <t>シシュツ</t>
    </rPh>
    <rPh sb="38" eb="40">
      <t>バアイ</t>
    </rPh>
    <rPh sb="41" eb="43">
      <t>クウラン</t>
    </rPh>
    <rPh sb="49" eb="51">
      <t>キサイ</t>
    </rPh>
    <phoneticPr fontId="3"/>
  </si>
  <si>
    <t>収入（※予算金額欄は新規申請or次年度予定報告書類記載金額を記載、収入がない場合は空欄ではなく０と記載）</t>
    <rPh sb="0" eb="2">
      <t>シュウニュウ</t>
    </rPh>
    <rPh sb="33" eb="35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</si>
</sst>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38" fontId="2" fillId="2" borderId="1" xfId="1" applyNumberFormat="1" applyFont="1" applyFill="1" applyBorder="1">
      <alignment vertical="center"/>
    </xf>
    <xf numFmtId="3" fontId="2" fillId="2" borderId="1" xfId="1" applyNumberFormat="1" applyFont="1" applyFill="1" applyBorder="1">
      <alignment vertical="center"/>
    </xf>
    <xf numFmtId="38" fontId="2" fillId="2" borderId="12" xfId="1" applyNumberFormat="1" applyFont="1" applyFill="1" applyBorder="1">
      <alignment vertical="center"/>
    </xf>
    <xf numFmtId="38" fontId="2" fillId="3" borderId="1" xfId="1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 vertical="center"/>
    </xf>
    <xf numFmtId="38" fontId="2" fillId="3" borderId="1" xfId="1" applyNumberFormat="1" applyFont="1" applyFill="1" applyBorder="1">
      <alignment vertical="center"/>
    </xf>
    <xf numFmtId="3" fontId="2" fillId="3" borderId="1" xfId="1" applyNumberFormat="1" applyFont="1" applyFill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3" borderId="10" xfId="1" applyNumberFormat="1" applyFont="1" applyFill="1" applyBorder="1" applyAlignment="1">
      <alignment horizontal="left"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left" vertical="center"/>
    </xf>
    <xf numFmtId="176" fontId="2" fillId="2" borderId="15" xfId="1" applyNumberFormat="1" applyFont="1" applyFill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20" xfId="1" applyNumberFormat="1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13" xfId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3" xfId="1" applyFont="1" applyFill="1" applyBorder="1" applyAlignment="1">
      <alignment horizontal="left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12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0" fontId="14" fillId="5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/>
    </xf>
    <xf numFmtId="0" fontId="2" fillId="0" borderId="23" xfId="1" applyFont="1" applyBorder="1" applyAlignment="1">
      <alignment horizontal="left" vertical="top"/>
    </xf>
    <xf numFmtId="0" fontId="2" fillId="0" borderId="13" xfId="1" applyFont="1" applyBorder="1" applyAlignment="1">
      <alignment horizontal="left" vertical="top"/>
    </xf>
    <xf numFmtId="0" fontId="9" fillId="4" borderId="2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76" fontId="16" fillId="7" borderId="17" xfId="1" applyNumberFormat="1" applyFont="1" applyFill="1" applyBorder="1" applyAlignment="1">
      <alignment horizontal="left" vertical="center"/>
    </xf>
    <xf numFmtId="176" fontId="16" fillId="7" borderId="5" xfId="1" applyNumberFormat="1" applyFont="1" applyFill="1" applyBorder="1" applyAlignment="1">
      <alignment horizontal="left" vertical="center"/>
    </xf>
    <xf numFmtId="176" fontId="16" fillId="7" borderId="18" xfId="1" applyNumberFormat="1" applyFont="1" applyFill="1" applyBorder="1" applyAlignment="1">
      <alignment horizontal="left" vertical="center"/>
    </xf>
    <xf numFmtId="176" fontId="16" fillId="6" borderId="19" xfId="1" applyNumberFormat="1" applyFont="1" applyFill="1" applyBorder="1" applyAlignment="1">
      <alignment horizontal="left" vertical="center"/>
    </xf>
    <xf numFmtId="176" fontId="16" fillId="6" borderId="2" xfId="1" applyNumberFormat="1" applyFont="1" applyFill="1" applyBorder="1" applyAlignment="1">
      <alignment horizontal="left" vertical="center"/>
    </xf>
    <xf numFmtId="176" fontId="16" fillId="6" borderId="8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11">
    <cellStyle name="桁区切り 2" xfId="10"/>
    <cellStyle name="桁区切り 2 2" xfId="2"/>
    <cellStyle name="桁区切り 3 2" xfId="3"/>
    <cellStyle name="桁区切り 6" xfId="4"/>
    <cellStyle name="桁区切り 7" xfId="5"/>
    <cellStyle name="桁区切り 8" xfId="6"/>
    <cellStyle name="標準" xfId="0" builtinId="0"/>
    <cellStyle name="標準 2" xfId="1"/>
    <cellStyle name="標準 3" xfId="9"/>
    <cellStyle name="標準 5" xfId="7"/>
    <cellStyle name="標準 8" xfId="8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6"/>
  <sheetViews>
    <sheetView tabSelected="1" topLeftCell="A28" zoomScale="70" zoomScaleNormal="70" workbookViewId="0">
      <selection activeCell="F16" sqref="F16"/>
    </sheetView>
  </sheetViews>
  <sheetFormatPr defaultColWidth="9" defaultRowHeight="13" x14ac:dyDescent="0.2"/>
  <cols>
    <col min="1" max="1" width="21.08984375" style="3" customWidth="1"/>
    <col min="2" max="2" width="6.90625" style="3" customWidth="1"/>
    <col min="3" max="3" width="39.1796875" style="3" customWidth="1"/>
    <col min="4" max="4" width="13.6328125" style="3" customWidth="1"/>
    <col min="5" max="5" width="17.36328125" style="3" customWidth="1"/>
    <col min="6" max="6" width="15.36328125" style="31" customWidth="1"/>
    <col min="7" max="7" width="17.36328125" style="3" customWidth="1"/>
    <col min="8" max="8" width="15.36328125" style="3" customWidth="1"/>
    <col min="9" max="9" width="15.6328125" style="3" customWidth="1"/>
    <col min="10" max="10" width="14.1796875" style="3" customWidth="1"/>
    <col min="11" max="11" width="13.54296875" style="3" customWidth="1"/>
    <col min="12" max="12" width="14.453125" style="3" customWidth="1"/>
    <col min="13" max="13" width="12.90625" style="3" customWidth="1"/>
    <col min="14" max="14" width="14.453125" style="3" customWidth="1"/>
    <col min="15" max="19" width="14.453125" style="31" customWidth="1"/>
    <col min="20" max="20" width="12.7265625" style="3" customWidth="1"/>
    <col min="21" max="21" width="13.54296875" style="3" customWidth="1"/>
    <col min="22" max="22" width="14.453125" style="3" customWidth="1"/>
    <col min="23" max="23" width="12.90625" style="3" customWidth="1"/>
    <col min="24" max="29" width="14.453125" style="3" customWidth="1"/>
    <col min="30" max="30" width="11.7265625" style="1" customWidth="1"/>
    <col min="31" max="16384" width="9" style="1"/>
  </cols>
  <sheetData>
    <row r="1" spans="1:29" ht="25.5" customHeight="1" x14ac:dyDescent="0.2">
      <c r="A1" s="78" t="s">
        <v>257</v>
      </c>
      <c r="B1" s="78"/>
      <c r="C1" s="78"/>
      <c r="D1" s="78"/>
      <c r="E1" s="78"/>
      <c r="F1" s="2"/>
      <c r="G1" s="27"/>
      <c r="H1" s="27"/>
      <c r="I1" s="27"/>
      <c r="J1" s="27"/>
      <c r="L1" s="27"/>
      <c r="N1" s="27"/>
      <c r="O1" s="36"/>
      <c r="P1" s="36"/>
      <c r="Q1" s="36"/>
      <c r="R1" s="37"/>
      <c r="S1" s="37"/>
      <c r="V1" s="27"/>
      <c r="X1" s="27"/>
      <c r="Y1" s="27"/>
      <c r="Z1" s="27"/>
      <c r="AA1" s="27"/>
      <c r="AB1" s="27"/>
      <c r="AC1" s="27"/>
    </row>
    <row r="2" spans="1:29" ht="22.5" customHeight="1" x14ac:dyDescent="0.2">
      <c r="A2" s="28"/>
      <c r="B2" s="28"/>
      <c r="C2" s="28"/>
      <c r="D2" s="79" t="s">
        <v>434</v>
      </c>
      <c r="E2" s="79"/>
      <c r="F2" s="2"/>
      <c r="G2" s="28"/>
      <c r="H2" s="28"/>
      <c r="I2" s="28"/>
      <c r="J2" s="28"/>
      <c r="L2" s="28"/>
      <c r="N2" s="28"/>
      <c r="O2" s="36"/>
      <c r="P2" s="36"/>
      <c r="Q2" s="36"/>
      <c r="R2" s="37"/>
      <c r="S2" s="37"/>
      <c r="V2" s="28"/>
      <c r="X2" s="28"/>
      <c r="Y2" s="28"/>
      <c r="Z2" s="28"/>
      <c r="AA2" s="28"/>
      <c r="AB2" s="28"/>
      <c r="AC2" s="28"/>
    </row>
    <row r="3" spans="1:29" ht="22.5" customHeight="1" x14ac:dyDescent="0.2">
      <c r="A3" s="3" t="s">
        <v>12</v>
      </c>
    </row>
    <row r="4" spans="1:29" ht="22.5" customHeight="1" x14ac:dyDescent="0.2">
      <c r="A4" s="7" t="s">
        <v>13</v>
      </c>
      <c r="B4" s="80"/>
      <c r="C4" s="80"/>
      <c r="D4" s="80"/>
      <c r="E4" s="80"/>
    </row>
    <row r="5" spans="1:29" ht="22.5" customHeight="1" x14ac:dyDescent="0.2">
      <c r="A5" s="7" t="s">
        <v>18</v>
      </c>
      <c r="B5" s="80" t="s">
        <v>232</v>
      </c>
      <c r="C5" s="80"/>
      <c r="D5" s="80"/>
      <c r="E5" s="80"/>
      <c r="F5" s="33"/>
    </row>
    <row r="6" spans="1:29" ht="22.5" customHeight="1" x14ac:dyDescent="0.2">
      <c r="A6" s="7" t="s">
        <v>14</v>
      </c>
      <c r="B6" s="80"/>
      <c r="C6" s="80"/>
      <c r="D6" s="80"/>
      <c r="E6" s="80"/>
      <c r="F6" s="33"/>
    </row>
    <row r="7" spans="1:29" ht="22.5" customHeight="1" x14ac:dyDescent="0.2">
      <c r="A7" s="7" t="s">
        <v>54</v>
      </c>
      <c r="B7" s="80"/>
      <c r="C7" s="80"/>
      <c r="D7" s="80"/>
      <c r="E7" s="80"/>
      <c r="F7" s="33"/>
    </row>
    <row r="8" spans="1:29" ht="22.5" customHeight="1" x14ac:dyDescent="0.2">
      <c r="A8" s="7" t="s">
        <v>15</v>
      </c>
      <c r="B8" s="80"/>
      <c r="C8" s="80"/>
      <c r="D8" s="80"/>
      <c r="E8" s="80"/>
    </row>
    <row r="9" spans="1:29" ht="22.5" customHeight="1" x14ac:dyDescent="0.2">
      <c r="A9" s="7" t="s">
        <v>16</v>
      </c>
      <c r="B9" s="80"/>
      <c r="C9" s="80"/>
      <c r="D9" s="80"/>
      <c r="E9" s="80"/>
    </row>
    <row r="10" spans="1:29" ht="22.5" customHeight="1" x14ac:dyDescent="0.2">
      <c r="A10" s="4"/>
      <c r="B10" s="5"/>
      <c r="C10" s="5"/>
      <c r="D10" s="5"/>
      <c r="E10" s="5"/>
      <c r="F10" s="4"/>
      <c r="G10" s="5"/>
      <c r="H10" s="5"/>
      <c r="I10" s="5"/>
      <c r="J10" s="5"/>
      <c r="L10" s="5"/>
      <c r="N10" s="5"/>
      <c r="O10" s="4"/>
      <c r="P10" s="4"/>
      <c r="Q10" s="4"/>
      <c r="R10" s="4"/>
      <c r="S10" s="4"/>
      <c r="V10" s="5"/>
      <c r="X10" s="5"/>
      <c r="Y10" s="5"/>
      <c r="Z10" s="5"/>
      <c r="AA10" s="5"/>
      <c r="AB10" s="5"/>
      <c r="AC10" s="5"/>
    </row>
    <row r="11" spans="1:29" ht="22.5" customHeight="1" x14ac:dyDescent="0.2">
      <c r="A11" s="8" t="s">
        <v>17</v>
      </c>
      <c r="B11" s="5"/>
      <c r="C11" s="5"/>
      <c r="D11" s="5"/>
      <c r="E11" s="5"/>
      <c r="F11" s="4"/>
      <c r="G11" s="5"/>
      <c r="H11" s="5"/>
      <c r="I11" s="5"/>
      <c r="J11" s="5"/>
      <c r="L11" s="5"/>
      <c r="N11" s="5"/>
      <c r="O11" s="4"/>
      <c r="P11" s="4"/>
      <c r="Q11" s="4"/>
      <c r="R11" s="4"/>
      <c r="S11" s="4"/>
      <c r="V11" s="5"/>
      <c r="X11" s="5"/>
      <c r="Y11" s="5"/>
      <c r="Z11" s="5"/>
      <c r="AA11" s="5"/>
      <c r="AB11" s="5"/>
      <c r="AC11" s="5"/>
    </row>
    <row r="12" spans="1:29" ht="22.5" customHeight="1" x14ac:dyDescent="0.2">
      <c r="A12" s="73" t="s">
        <v>44</v>
      </c>
      <c r="B12" s="73" t="s">
        <v>43</v>
      </c>
      <c r="C12" s="71" t="s">
        <v>256</v>
      </c>
      <c r="D12" s="70" t="s">
        <v>255</v>
      </c>
      <c r="E12" s="70"/>
      <c r="F12" s="70"/>
      <c r="G12" s="70"/>
      <c r="H12" s="70"/>
      <c r="I12" s="70"/>
      <c r="J12" s="70"/>
      <c r="K12" s="67" t="s">
        <v>242</v>
      </c>
      <c r="L12" s="68"/>
      <c r="M12" s="68"/>
      <c r="N12" s="68"/>
      <c r="O12" s="68"/>
      <c r="P12" s="68"/>
      <c r="Q12" s="68"/>
      <c r="R12" s="68"/>
      <c r="S12" s="69"/>
      <c r="T12" s="75" t="s">
        <v>251</v>
      </c>
      <c r="U12" s="76"/>
      <c r="V12" s="76"/>
      <c r="W12" s="76"/>
      <c r="X12" s="76"/>
      <c r="Y12" s="76"/>
      <c r="Z12" s="76"/>
      <c r="AA12" s="76"/>
      <c r="AB12" s="76"/>
      <c r="AC12" s="77"/>
    </row>
    <row r="13" spans="1:29" s="38" customFormat="1" ht="57" customHeight="1" thickBot="1" x14ac:dyDescent="0.25">
      <c r="A13" s="74"/>
      <c r="B13" s="74"/>
      <c r="C13" s="72"/>
      <c r="D13" s="51" t="s">
        <v>48</v>
      </c>
      <c r="E13" s="52" t="s">
        <v>430</v>
      </c>
      <c r="F13" s="51" t="s">
        <v>52</v>
      </c>
      <c r="G13" s="51" t="s">
        <v>45</v>
      </c>
      <c r="H13" s="52" t="s">
        <v>53</v>
      </c>
      <c r="I13" s="52" t="s">
        <v>46</v>
      </c>
      <c r="J13" s="56" t="s">
        <v>50</v>
      </c>
      <c r="K13" s="47" t="s">
        <v>243</v>
      </c>
      <c r="L13" s="47" t="s">
        <v>244</v>
      </c>
      <c r="M13" s="48" t="s">
        <v>250</v>
      </c>
      <c r="N13" s="47" t="s">
        <v>245</v>
      </c>
      <c r="O13" s="47" t="s">
        <v>246</v>
      </c>
      <c r="P13" s="47" t="s">
        <v>248</v>
      </c>
      <c r="Q13" s="47" t="s">
        <v>247</v>
      </c>
      <c r="R13" s="47" t="s">
        <v>432</v>
      </c>
      <c r="S13" s="47" t="s">
        <v>249</v>
      </c>
      <c r="T13" s="49" t="s">
        <v>252</v>
      </c>
      <c r="U13" s="50" t="s">
        <v>243</v>
      </c>
      <c r="V13" s="50" t="s">
        <v>244</v>
      </c>
      <c r="W13" s="50" t="s">
        <v>250</v>
      </c>
      <c r="X13" s="50" t="s">
        <v>245</v>
      </c>
      <c r="Y13" s="50" t="s">
        <v>246</v>
      </c>
      <c r="Z13" s="50" t="s">
        <v>253</v>
      </c>
      <c r="AA13" s="50" t="s">
        <v>247</v>
      </c>
      <c r="AB13" s="50" t="s">
        <v>254</v>
      </c>
      <c r="AC13" s="50" t="s">
        <v>249</v>
      </c>
    </row>
    <row r="14" spans="1:29" ht="34.5" customHeight="1" thickTop="1" x14ac:dyDescent="0.2">
      <c r="A14" s="62" t="s">
        <v>42</v>
      </c>
      <c r="B14" s="30">
        <v>1</v>
      </c>
      <c r="C14" s="42" t="e">
        <f>VLOOKUP($B$5,'Sheet2 (2)'!$A$2:$X$20,2,0)</f>
        <v>#N/A</v>
      </c>
      <c r="D14" s="34" t="s">
        <v>51</v>
      </c>
      <c r="E14" s="46"/>
      <c r="F14" s="34" t="s">
        <v>49</v>
      </c>
      <c r="G14" s="34" t="s">
        <v>49</v>
      </c>
      <c r="H14" s="34" t="s">
        <v>49</v>
      </c>
      <c r="I14" s="34" t="s">
        <v>49</v>
      </c>
      <c r="J14" s="46"/>
      <c r="K14" s="34"/>
      <c r="L14" s="57"/>
      <c r="M14" s="57"/>
      <c r="N14" s="34"/>
      <c r="O14" s="58"/>
      <c r="P14" s="46"/>
      <c r="Q14" s="57"/>
      <c r="R14" s="46"/>
      <c r="S14" s="57"/>
      <c r="T14" s="35"/>
      <c r="U14" s="34" t="s">
        <v>49</v>
      </c>
      <c r="V14" s="57" t="s">
        <v>49</v>
      </c>
      <c r="W14" s="57" t="s">
        <v>49</v>
      </c>
      <c r="X14" s="57" t="s">
        <v>49</v>
      </c>
      <c r="Y14" s="34" t="s">
        <v>49</v>
      </c>
      <c r="Z14" s="46" t="s">
        <v>49</v>
      </c>
      <c r="AA14" s="57" t="s">
        <v>49</v>
      </c>
      <c r="AB14" s="46"/>
      <c r="AC14" s="57" t="s">
        <v>49</v>
      </c>
    </row>
    <row r="15" spans="1:29" ht="34.5" customHeight="1" x14ac:dyDescent="0.2">
      <c r="A15" s="62"/>
      <c r="B15" s="29">
        <v>2</v>
      </c>
      <c r="C15" s="42" t="e">
        <f>VLOOKUP($B$5,'Sheet2 (2)'!$A$2:$X$20,3,0)</f>
        <v>#N/A</v>
      </c>
      <c r="D15" s="6" t="s">
        <v>51</v>
      </c>
      <c r="E15" s="54"/>
      <c r="F15" s="6"/>
      <c r="G15" s="34" t="s">
        <v>49</v>
      </c>
      <c r="H15" s="34" t="s">
        <v>49</v>
      </c>
      <c r="I15" s="34" t="s">
        <v>49</v>
      </c>
      <c r="J15" s="46"/>
      <c r="K15" s="34"/>
      <c r="L15" s="57"/>
      <c r="M15" s="59"/>
      <c r="N15" s="34"/>
      <c r="O15" s="58"/>
      <c r="P15" s="46"/>
      <c r="Q15" s="57"/>
      <c r="R15" s="46"/>
      <c r="S15" s="57"/>
      <c r="T15" s="35"/>
      <c r="U15" s="34" t="s">
        <v>49</v>
      </c>
      <c r="V15" s="57" t="s">
        <v>49</v>
      </c>
      <c r="W15" s="57" t="s">
        <v>49</v>
      </c>
      <c r="X15" s="57" t="s">
        <v>49</v>
      </c>
      <c r="Y15" s="34" t="s">
        <v>49</v>
      </c>
      <c r="Z15" s="46"/>
      <c r="AA15" s="57" t="s">
        <v>49</v>
      </c>
      <c r="AB15" s="46"/>
      <c r="AC15" s="57" t="s">
        <v>49</v>
      </c>
    </row>
    <row r="16" spans="1:29" ht="34.5" customHeight="1" x14ac:dyDescent="0.2">
      <c r="A16" s="62"/>
      <c r="B16" s="29">
        <v>3</v>
      </c>
      <c r="C16" s="42" t="e">
        <f>VLOOKUP($B$5,'Sheet2 (2)'!$A$2:$X$20,4,0)</f>
        <v>#N/A</v>
      </c>
      <c r="D16" s="6" t="s">
        <v>51</v>
      </c>
      <c r="E16" s="54"/>
      <c r="F16" s="6"/>
      <c r="G16" s="34"/>
      <c r="H16" s="34" t="s">
        <v>49</v>
      </c>
      <c r="I16" s="34" t="s">
        <v>49</v>
      </c>
      <c r="J16" s="46"/>
      <c r="K16" s="34"/>
      <c r="L16" s="57"/>
      <c r="M16" s="59"/>
      <c r="N16" s="34"/>
      <c r="O16" s="58"/>
      <c r="P16" s="46"/>
      <c r="Q16" s="57"/>
      <c r="R16" s="46"/>
      <c r="S16" s="57"/>
      <c r="T16" s="35"/>
      <c r="U16" s="34" t="s">
        <v>49</v>
      </c>
      <c r="V16" s="57" t="s">
        <v>49</v>
      </c>
      <c r="W16" s="57" t="s">
        <v>49</v>
      </c>
      <c r="X16" s="57" t="s">
        <v>49</v>
      </c>
      <c r="Y16" s="34" t="s">
        <v>49</v>
      </c>
      <c r="Z16" s="46" t="s">
        <v>49</v>
      </c>
      <c r="AA16" s="57" t="s">
        <v>49</v>
      </c>
      <c r="AB16" s="46"/>
      <c r="AC16" s="57" t="s">
        <v>49</v>
      </c>
    </row>
    <row r="17" spans="1:29" ht="34.5" customHeight="1" x14ac:dyDescent="0.2">
      <c r="A17" s="62"/>
      <c r="B17" s="29">
        <v>4</v>
      </c>
      <c r="C17" s="42" t="e">
        <f>VLOOKUP($B$5,'Sheet2 (2)'!$A$2:$X$20,5,0)</f>
        <v>#N/A</v>
      </c>
      <c r="D17" s="6" t="s">
        <v>51</v>
      </c>
      <c r="E17" s="54"/>
      <c r="F17" s="6"/>
      <c r="G17" s="34"/>
      <c r="H17" s="34" t="s">
        <v>49</v>
      </c>
      <c r="I17" s="34" t="s">
        <v>49</v>
      </c>
      <c r="J17" s="46"/>
      <c r="K17" s="34"/>
      <c r="L17" s="57"/>
      <c r="M17" s="59"/>
      <c r="N17" s="34"/>
      <c r="O17" s="58"/>
      <c r="P17" s="46"/>
      <c r="Q17" s="57"/>
      <c r="R17" s="46"/>
      <c r="S17" s="57"/>
      <c r="T17" s="35"/>
      <c r="U17" s="34" t="s">
        <v>49</v>
      </c>
      <c r="V17" s="57" t="s">
        <v>49</v>
      </c>
      <c r="W17" s="57" t="s">
        <v>49</v>
      </c>
      <c r="X17" s="57" t="s">
        <v>49</v>
      </c>
      <c r="Y17" s="34" t="s">
        <v>49</v>
      </c>
      <c r="Z17" s="46" t="s">
        <v>49</v>
      </c>
      <c r="AA17" s="57" t="s">
        <v>49</v>
      </c>
      <c r="AB17" s="46"/>
      <c r="AC17" s="57" t="s">
        <v>49</v>
      </c>
    </row>
    <row r="18" spans="1:29" ht="34.5" customHeight="1" x14ac:dyDescent="0.2">
      <c r="A18" s="62"/>
      <c r="B18" s="29">
        <v>5</v>
      </c>
      <c r="C18" s="42" t="e">
        <f>VLOOKUP($B$5,'Sheet2 (2)'!$A$2:$X$20,6,0)</f>
        <v>#N/A</v>
      </c>
      <c r="D18" s="6" t="s">
        <v>51</v>
      </c>
      <c r="E18" s="54"/>
      <c r="F18" s="6"/>
      <c r="G18" s="34"/>
      <c r="H18" s="34" t="s">
        <v>49</v>
      </c>
      <c r="I18" s="34" t="s">
        <v>49</v>
      </c>
      <c r="J18" s="46"/>
      <c r="K18" s="34"/>
      <c r="L18" s="57"/>
      <c r="M18" s="59"/>
      <c r="N18" s="34"/>
      <c r="O18" s="58"/>
      <c r="P18" s="46"/>
      <c r="Q18" s="57"/>
      <c r="R18" s="46"/>
      <c r="S18" s="57"/>
      <c r="T18" s="35"/>
      <c r="U18" s="34" t="s">
        <v>49</v>
      </c>
      <c r="V18" s="57" t="s">
        <v>49</v>
      </c>
      <c r="W18" s="57" t="s">
        <v>49</v>
      </c>
      <c r="X18" s="57" t="s">
        <v>49</v>
      </c>
      <c r="Y18" s="34" t="s">
        <v>49</v>
      </c>
      <c r="Z18" s="46" t="s">
        <v>49</v>
      </c>
      <c r="AA18" s="57" t="s">
        <v>49</v>
      </c>
      <c r="AB18" s="46"/>
      <c r="AC18" s="57" t="s">
        <v>49</v>
      </c>
    </row>
    <row r="19" spans="1:29" ht="34.5" customHeight="1" x14ac:dyDescent="0.2">
      <c r="A19" s="62"/>
      <c r="B19" s="29">
        <v>6</v>
      </c>
      <c r="C19" s="42" t="e">
        <f>VLOOKUP($B$5,'Sheet2 (2)'!$A$2:$X$20,7,0)</f>
        <v>#N/A</v>
      </c>
      <c r="D19" s="6" t="s">
        <v>51</v>
      </c>
      <c r="E19" s="54"/>
      <c r="F19" s="6"/>
      <c r="G19" s="34"/>
      <c r="H19" s="34" t="s">
        <v>49</v>
      </c>
      <c r="I19" s="34" t="s">
        <v>49</v>
      </c>
      <c r="J19" s="46"/>
      <c r="K19" s="34"/>
      <c r="L19" s="57"/>
      <c r="M19" s="59"/>
      <c r="N19" s="34"/>
      <c r="O19" s="58"/>
      <c r="P19" s="46"/>
      <c r="Q19" s="57"/>
      <c r="R19" s="46"/>
      <c r="S19" s="57"/>
      <c r="T19" s="35"/>
      <c r="U19" s="34" t="s">
        <v>49</v>
      </c>
      <c r="V19" s="57" t="s">
        <v>49</v>
      </c>
      <c r="W19" s="57" t="s">
        <v>49</v>
      </c>
      <c r="X19" s="57" t="s">
        <v>49</v>
      </c>
      <c r="Y19" s="34" t="s">
        <v>49</v>
      </c>
      <c r="Z19" s="46" t="s">
        <v>49</v>
      </c>
      <c r="AA19" s="57" t="s">
        <v>49</v>
      </c>
      <c r="AB19" s="46"/>
      <c r="AC19" s="57" t="s">
        <v>49</v>
      </c>
    </row>
    <row r="20" spans="1:29" ht="34.5" customHeight="1" x14ac:dyDescent="0.2">
      <c r="A20" s="62"/>
      <c r="B20" s="29">
        <v>7</v>
      </c>
      <c r="C20" s="42" t="e">
        <f>VLOOKUP($B$5,'Sheet2 (2)'!$A$2:$X$20,8,0)</f>
        <v>#N/A</v>
      </c>
      <c r="D20" s="6" t="s">
        <v>51</v>
      </c>
      <c r="E20" s="54"/>
      <c r="F20" s="6"/>
      <c r="G20" s="34"/>
      <c r="H20" s="34" t="s">
        <v>49</v>
      </c>
      <c r="I20" s="34" t="s">
        <v>49</v>
      </c>
      <c r="J20" s="46"/>
      <c r="K20" s="34"/>
      <c r="L20" s="57"/>
      <c r="M20" s="59"/>
      <c r="N20" s="34"/>
      <c r="O20" s="58"/>
      <c r="P20" s="46"/>
      <c r="Q20" s="57"/>
      <c r="R20" s="46"/>
      <c r="S20" s="57"/>
      <c r="T20" s="35"/>
      <c r="U20" s="34" t="s">
        <v>49</v>
      </c>
      <c r="V20" s="57" t="s">
        <v>49</v>
      </c>
      <c r="W20" s="57" t="s">
        <v>49</v>
      </c>
      <c r="X20" s="57" t="s">
        <v>49</v>
      </c>
      <c r="Y20" s="34" t="s">
        <v>49</v>
      </c>
      <c r="Z20" s="46" t="s">
        <v>49</v>
      </c>
      <c r="AA20" s="57" t="s">
        <v>49</v>
      </c>
      <c r="AB20" s="46"/>
      <c r="AC20" s="57" t="s">
        <v>49</v>
      </c>
    </row>
    <row r="21" spans="1:29" ht="34.5" customHeight="1" x14ac:dyDescent="0.2">
      <c r="A21" s="62"/>
      <c r="B21" s="29">
        <v>8</v>
      </c>
      <c r="C21" s="42" t="e">
        <f>VLOOKUP($B$5,'Sheet2 (2)'!$A$2:$X$20,9,0)</f>
        <v>#N/A</v>
      </c>
      <c r="D21" s="6" t="s">
        <v>51</v>
      </c>
      <c r="E21" s="54"/>
      <c r="F21" s="6"/>
      <c r="G21" s="34"/>
      <c r="H21" s="34" t="s">
        <v>49</v>
      </c>
      <c r="I21" s="34" t="s">
        <v>49</v>
      </c>
      <c r="J21" s="46"/>
      <c r="K21" s="34"/>
      <c r="L21" s="57"/>
      <c r="M21" s="59"/>
      <c r="N21" s="34"/>
      <c r="O21" s="58"/>
      <c r="P21" s="46"/>
      <c r="Q21" s="57"/>
      <c r="R21" s="46"/>
      <c r="S21" s="57"/>
      <c r="T21" s="35"/>
      <c r="U21" s="34" t="s">
        <v>49</v>
      </c>
      <c r="V21" s="57" t="s">
        <v>49</v>
      </c>
      <c r="W21" s="57" t="s">
        <v>49</v>
      </c>
      <c r="X21" s="57" t="s">
        <v>49</v>
      </c>
      <c r="Y21" s="34" t="s">
        <v>49</v>
      </c>
      <c r="Z21" s="46" t="s">
        <v>49</v>
      </c>
      <c r="AA21" s="57" t="s">
        <v>49</v>
      </c>
      <c r="AB21" s="46"/>
      <c r="AC21" s="57" t="s">
        <v>49</v>
      </c>
    </row>
    <row r="22" spans="1:29" ht="34.5" customHeight="1" x14ac:dyDescent="0.2">
      <c r="A22" s="62"/>
      <c r="B22" s="29">
        <v>9</v>
      </c>
      <c r="C22" s="42" t="e">
        <f>VLOOKUP($B$5,'Sheet2 (2)'!$A$2:$X$20,10,0)</f>
        <v>#N/A</v>
      </c>
      <c r="D22" s="6" t="s">
        <v>51</v>
      </c>
      <c r="E22" s="54"/>
      <c r="F22" s="6"/>
      <c r="G22" s="34"/>
      <c r="H22" s="34" t="s">
        <v>49</v>
      </c>
      <c r="I22" s="34" t="s">
        <v>49</v>
      </c>
      <c r="J22" s="46"/>
      <c r="K22" s="34"/>
      <c r="L22" s="57"/>
      <c r="M22" s="59"/>
      <c r="N22" s="34"/>
      <c r="O22" s="58"/>
      <c r="P22" s="46"/>
      <c r="Q22" s="57"/>
      <c r="R22" s="46"/>
      <c r="S22" s="57"/>
      <c r="T22" s="35"/>
      <c r="U22" s="34" t="s">
        <v>49</v>
      </c>
      <c r="V22" s="57" t="s">
        <v>49</v>
      </c>
      <c r="W22" s="57" t="s">
        <v>49</v>
      </c>
      <c r="X22" s="57" t="s">
        <v>49</v>
      </c>
      <c r="Y22" s="34" t="s">
        <v>49</v>
      </c>
      <c r="Z22" s="46" t="s">
        <v>49</v>
      </c>
      <c r="AA22" s="57" t="s">
        <v>49</v>
      </c>
      <c r="AB22" s="46"/>
      <c r="AC22" s="57" t="s">
        <v>49</v>
      </c>
    </row>
    <row r="23" spans="1:29" ht="34.5" customHeight="1" x14ac:dyDescent="0.2">
      <c r="A23" s="62"/>
      <c r="B23" s="29">
        <v>10</v>
      </c>
      <c r="C23" s="42" t="e">
        <f>VLOOKUP($B$5,'Sheet2 (2)'!$A$2:$X$20,11,0)</f>
        <v>#N/A</v>
      </c>
      <c r="D23" s="6" t="s">
        <v>51</v>
      </c>
      <c r="E23" s="54"/>
      <c r="F23" s="6"/>
      <c r="G23" s="34"/>
      <c r="H23" s="34" t="s">
        <v>49</v>
      </c>
      <c r="I23" s="34" t="s">
        <v>49</v>
      </c>
      <c r="J23" s="46"/>
      <c r="K23" s="34"/>
      <c r="L23" s="57"/>
      <c r="M23" s="59"/>
      <c r="N23" s="34"/>
      <c r="O23" s="58"/>
      <c r="P23" s="46"/>
      <c r="Q23" s="57"/>
      <c r="R23" s="46"/>
      <c r="S23" s="57"/>
      <c r="T23" s="35"/>
      <c r="U23" s="34" t="s">
        <v>49</v>
      </c>
      <c r="V23" s="57" t="s">
        <v>49</v>
      </c>
      <c r="W23" s="57" t="s">
        <v>49</v>
      </c>
      <c r="X23" s="57" t="s">
        <v>49</v>
      </c>
      <c r="Y23" s="34" t="s">
        <v>49</v>
      </c>
      <c r="Z23" s="46" t="s">
        <v>49</v>
      </c>
      <c r="AA23" s="57" t="s">
        <v>49</v>
      </c>
      <c r="AB23" s="46"/>
      <c r="AC23" s="57" t="s">
        <v>49</v>
      </c>
    </row>
    <row r="24" spans="1:29" ht="34.5" customHeight="1" x14ac:dyDescent="0.2">
      <c r="A24" s="62"/>
      <c r="B24" s="29">
        <v>11</v>
      </c>
      <c r="C24" s="42" t="e">
        <f>VLOOKUP($B$5,'Sheet2 (2)'!$A$2:$X$20,12,0)</f>
        <v>#N/A</v>
      </c>
      <c r="D24" s="6" t="s">
        <v>51</v>
      </c>
      <c r="E24" s="54"/>
      <c r="F24" s="6"/>
      <c r="G24" s="34"/>
      <c r="H24" s="34" t="s">
        <v>49</v>
      </c>
      <c r="I24" s="34" t="s">
        <v>49</v>
      </c>
      <c r="J24" s="46"/>
      <c r="K24" s="34"/>
      <c r="L24" s="57"/>
      <c r="M24" s="59"/>
      <c r="N24" s="34"/>
      <c r="O24" s="58"/>
      <c r="P24" s="46"/>
      <c r="Q24" s="57"/>
      <c r="R24" s="46"/>
      <c r="S24" s="57"/>
      <c r="T24" s="35"/>
      <c r="U24" s="34" t="s">
        <v>49</v>
      </c>
      <c r="V24" s="57" t="s">
        <v>49</v>
      </c>
      <c r="W24" s="57" t="s">
        <v>49</v>
      </c>
      <c r="X24" s="57" t="s">
        <v>49</v>
      </c>
      <c r="Y24" s="34" t="s">
        <v>49</v>
      </c>
      <c r="Z24" s="46" t="s">
        <v>49</v>
      </c>
      <c r="AA24" s="57" t="s">
        <v>49</v>
      </c>
      <c r="AB24" s="46"/>
      <c r="AC24" s="57" t="s">
        <v>49</v>
      </c>
    </row>
    <row r="25" spans="1:29" ht="34.5" customHeight="1" x14ac:dyDescent="0.2">
      <c r="A25" s="62"/>
      <c r="B25" s="29">
        <v>12</v>
      </c>
      <c r="C25" s="42" t="e">
        <f>VLOOKUP($B$5,'Sheet2 (2)'!$A$2:$X$20,13,0)</f>
        <v>#N/A</v>
      </c>
      <c r="D25" s="6" t="s">
        <v>51</v>
      </c>
      <c r="E25" s="54"/>
      <c r="F25" s="6"/>
      <c r="G25" s="34"/>
      <c r="H25" s="34" t="s">
        <v>49</v>
      </c>
      <c r="I25" s="34" t="s">
        <v>49</v>
      </c>
      <c r="J25" s="46"/>
      <c r="K25" s="34"/>
      <c r="L25" s="57"/>
      <c r="M25" s="59"/>
      <c r="N25" s="34"/>
      <c r="O25" s="58"/>
      <c r="P25" s="46"/>
      <c r="Q25" s="57"/>
      <c r="R25" s="46"/>
      <c r="S25" s="57"/>
      <c r="T25" s="35"/>
      <c r="U25" s="34" t="s">
        <v>49</v>
      </c>
      <c r="V25" s="57" t="s">
        <v>49</v>
      </c>
      <c r="W25" s="57" t="s">
        <v>49</v>
      </c>
      <c r="X25" s="57" t="s">
        <v>49</v>
      </c>
      <c r="Y25" s="34" t="s">
        <v>49</v>
      </c>
      <c r="Z25" s="46" t="s">
        <v>49</v>
      </c>
      <c r="AA25" s="57" t="s">
        <v>49</v>
      </c>
      <c r="AB25" s="46"/>
      <c r="AC25" s="57" t="s">
        <v>49</v>
      </c>
    </row>
    <row r="26" spans="1:29" ht="34.5" customHeight="1" x14ac:dyDescent="0.2">
      <c r="A26" s="62"/>
      <c r="B26" s="29">
        <v>13</v>
      </c>
      <c r="C26" s="42" t="e">
        <f>VLOOKUP($B$5,'Sheet2 (2)'!$A$2:$X$20,14,0)</f>
        <v>#N/A</v>
      </c>
      <c r="D26" s="6" t="s">
        <v>51</v>
      </c>
      <c r="E26" s="55"/>
      <c r="F26" s="32"/>
      <c r="G26" s="34"/>
      <c r="H26" s="34" t="s">
        <v>49</v>
      </c>
      <c r="I26" s="34" t="s">
        <v>49</v>
      </c>
      <c r="J26" s="46"/>
      <c r="K26" s="34"/>
      <c r="L26" s="57"/>
      <c r="M26" s="60"/>
      <c r="N26" s="34"/>
      <c r="O26" s="58"/>
      <c r="P26" s="46"/>
      <c r="Q26" s="57"/>
      <c r="R26" s="46"/>
      <c r="S26" s="57"/>
      <c r="T26" s="35"/>
      <c r="U26" s="34" t="s">
        <v>49</v>
      </c>
      <c r="V26" s="57" t="s">
        <v>49</v>
      </c>
      <c r="W26" s="57" t="s">
        <v>49</v>
      </c>
      <c r="X26" s="57" t="s">
        <v>49</v>
      </c>
      <c r="Y26" s="34" t="s">
        <v>49</v>
      </c>
      <c r="Z26" s="46" t="s">
        <v>49</v>
      </c>
      <c r="AA26" s="57" t="s">
        <v>49</v>
      </c>
      <c r="AB26" s="46"/>
      <c r="AC26" s="57" t="s">
        <v>49</v>
      </c>
    </row>
    <row r="27" spans="1:29" ht="34.5" customHeight="1" x14ac:dyDescent="0.2">
      <c r="A27" s="62"/>
      <c r="B27" s="29">
        <v>14</v>
      </c>
      <c r="C27" s="42" t="e">
        <f>VLOOKUP($B$5,'Sheet2 (2)'!$A$2:$X$20,15,0)</f>
        <v>#N/A</v>
      </c>
      <c r="D27" s="6" t="s">
        <v>51</v>
      </c>
      <c r="E27" s="53"/>
      <c r="F27" s="26"/>
      <c r="G27" s="34"/>
      <c r="H27" s="34" t="s">
        <v>49</v>
      </c>
      <c r="I27" s="34" t="s">
        <v>49</v>
      </c>
      <c r="J27" s="46"/>
      <c r="K27" s="34"/>
      <c r="L27" s="57"/>
      <c r="M27" s="53"/>
      <c r="N27" s="34"/>
      <c r="O27" s="58"/>
      <c r="P27" s="46"/>
      <c r="Q27" s="57"/>
      <c r="R27" s="46"/>
      <c r="S27" s="57"/>
      <c r="T27" s="35"/>
      <c r="U27" s="34" t="s">
        <v>49</v>
      </c>
      <c r="V27" s="57" t="s">
        <v>49</v>
      </c>
      <c r="W27" s="57" t="s">
        <v>49</v>
      </c>
      <c r="X27" s="57" t="s">
        <v>49</v>
      </c>
      <c r="Y27" s="34" t="s">
        <v>49</v>
      </c>
      <c r="Z27" s="46" t="s">
        <v>49</v>
      </c>
      <c r="AA27" s="57" t="s">
        <v>49</v>
      </c>
      <c r="AB27" s="46"/>
      <c r="AC27" s="57" t="s">
        <v>49</v>
      </c>
    </row>
    <row r="28" spans="1:29" ht="34.5" customHeight="1" x14ac:dyDescent="0.2">
      <c r="A28" s="63"/>
      <c r="B28" s="29">
        <v>15</v>
      </c>
      <c r="C28" s="42" t="e">
        <f>VLOOKUP($B$5,'Sheet2 (2)'!$A$2:$X$20,16,0)</f>
        <v>#N/A</v>
      </c>
      <c r="D28" s="6" t="s">
        <v>51</v>
      </c>
      <c r="E28" s="53"/>
      <c r="F28" s="17"/>
      <c r="G28" s="34"/>
      <c r="H28" s="34" t="s">
        <v>49</v>
      </c>
      <c r="I28" s="34" t="s">
        <v>49</v>
      </c>
      <c r="J28" s="46"/>
      <c r="K28" s="34"/>
      <c r="L28" s="57"/>
      <c r="M28" s="61"/>
      <c r="N28" s="34"/>
      <c r="O28" s="58"/>
      <c r="P28" s="46"/>
      <c r="Q28" s="57"/>
      <c r="R28" s="46"/>
      <c r="S28" s="57"/>
      <c r="T28" s="35"/>
      <c r="U28" s="34" t="s">
        <v>49</v>
      </c>
      <c r="V28" s="57" t="s">
        <v>49</v>
      </c>
      <c r="W28" s="57" t="s">
        <v>49</v>
      </c>
      <c r="X28" s="57" t="s">
        <v>49</v>
      </c>
      <c r="Y28" s="34" t="s">
        <v>49</v>
      </c>
      <c r="Z28" s="46" t="s">
        <v>49</v>
      </c>
      <c r="AA28" s="57" t="s">
        <v>49</v>
      </c>
      <c r="AB28" s="46"/>
      <c r="AC28" s="57" t="s">
        <v>49</v>
      </c>
    </row>
    <row r="29" spans="1:29" ht="34.5" customHeight="1" x14ac:dyDescent="0.2">
      <c r="A29" s="64" t="s">
        <v>47</v>
      </c>
      <c r="B29" s="17">
        <v>1</v>
      </c>
      <c r="C29" s="42" t="e">
        <f>VLOOKUP($B$5,'Sheet2 (2)'!$A$2:$X$20,17,0)</f>
        <v>#N/A</v>
      </c>
      <c r="D29" s="17"/>
      <c r="E29" s="53"/>
      <c r="F29" s="17"/>
      <c r="G29" s="34"/>
      <c r="H29" s="34" t="s">
        <v>49</v>
      </c>
      <c r="I29" s="34" t="s">
        <v>49</v>
      </c>
      <c r="J29" s="53"/>
      <c r="K29" s="34"/>
      <c r="L29" s="53"/>
      <c r="M29" s="53"/>
      <c r="N29" s="53"/>
      <c r="O29" s="58"/>
      <c r="P29" s="46"/>
      <c r="Q29" s="53"/>
      <c r="R29" s="46"/>
      <c r="S29" s="53"/>
      <c r="T29" s="35"/>
      <c r="U29" s="34" t="s">
        <v>49</v>
      </c>
      <c r="V29" s="57" t="s">
        <v>49</v>
      </c>
      <c r="W29" s="57" t="s">
        <v>49</v>
      </c>
      <c r="X29" s="57" t="s">
        <v>49</v>
      </c>
      <c r="Y29" s="34" t="s">
        <v>49</v>
      </c>
      <c r="Z29" s="46" t="s">
        <v>49</v>
      </c>
      <c r="AA29" s="57" t="s">
        <v>49</v>
      </c>
      <c r="AB29" s="46"/>
      <c r="AC29" s="57" t="s">
        <v>49</v>
      </c>
    </row>
    <row r="30" spans="1:29" ht="34.5" customHeight="1" x14ac:dyDescent="0.2">
      <c r="A30" s="65"/>
      <c r="B30" s="17">
        <v>2</v>
      </c>
      <c r="C30" s="42" t="e">
        <f>VLOOKUP($B$5,'Sheet2 (2)'!$A$2:$X$20,18,0)</f>
        <v>#N/A</v>
      </c>
      <c r="D30" s="17"/>
      <c r="E30" s="53"/>
      <c r="F30" s="17"/>
      <c r="G30" s="34"/>
      <c r="H30" s="34" t="s">
        <v>49</v>
      </c>
      <c r="I30" s="34" t="s">
        <v>49</v>
      </c>
      <c r="J30" s="53"/>
      <c r="K30" s="34"/>
      <c r="L30" s="53"/>
      <c r="M30" s="53"/>
      <c r="N30" s="53"/>
      <c r="O30" s="58"/>
      <c r="P30" s="46"/>
      <c r="Q30" s="53"/>
      <c r="R30" s="46"/>
      <c r="S30" s="53"/>
      <c r="T30" s="35"/>
      <c r="U30" s="34" t="s">
        <v>49</v>
      </c>
      <c r="V30" s="57" t="s">
        <v>49</v>
      </c>
      <c r="W30" s="57" t="s">
        <v>49</v>
      </c>
      <c r="X30" s="57" t="s">
        <v>49</v>
      </c>
      <c r="Y30" s="34" t="s">
        <v>49</v>
      </c>
      <c r="Z30" s="46" t="s">
        <v>49</v>
      </c>
      <c r="AA30" s="57" t="s">
        <v>49</v>
      </c>
      <c r="AB30" s="46"/>
      <c r="AC30" s="57" t="s">
        <v>49</v>
      </c>
    </row>
    <row r="31" spans="1:29" ht="34.5" customHeight="1" x14ac:dyDescent="0.2">
      <c r="A31" s="65"/>
      <c r="B31" s="17">
        <v>3</v>
      </c>
      <c r="C31" s="42" t="e">
        <f>VLOOKUP($B$5,'Sheet2 (2)'!$A$2:$X$20,19,0)</f>
        <v>#N/A</v>
      </c>
      <c r="D31" s="17"/>
      <c r="E31" s="53"/>
      <c r="F31" s="17"/>
      <c r="G31" s="34"/>
      <c r="H31" s="34" t="s">
        <v>49</v>
      </c>
      <c r="I31" s="34" t="s">
        <v>49</v>
      </c>
      <c r="J31" s="53"/>
      <c r="K31" s="34"/>
      <c r="L31" s="53"/>
      <c r="M31" s="53"/>
      <c r="N31" s="53"/>
      <c r="O31" s="58"/>
      <c r="P31" s="46"/>
      <c r="Q31" s="53"/>
      <c r="R31" s="46"/>
      <c r="S31" s="53"/>
      <c r="T31" s="35"/>
      <c r="U31" s="34" t="s">
        <v>49</v>
      </c>
      <c r="V31" s="57" t="s">
        <v>49</v>
      </c>
      <c r="W31" s="57" t="s">
        <v>49</v>
      </c>
      <c r="X31" s="57" t="s">
        <v>49</v>
      </c>
      <c r="Y31" s="34" t="s">
        <v>49</v>
      </c>
      <c r="Z31" s="46" t="s">
        <v>49</v>
      </c>
      <c r="AA31" s="57" t="s">
        <v>49</v>
      </c>
      <c r="AB31" s="46"/>
      <c r="AC31" s="57" t="s">
        <v>49</v>
      </c>
    </row>
    <row r="32" spans="1:29" ht="34.5" customHeight="1" x14ac:dyDescent="0.2">
      <c r="A32" s="65"/>
      <c r="B32" s="17">
        <v>4</v>
      </c>
      <c r="C32" s="42" t="e">
        <f>VLOOKUP($B$5,'Sheet2 (2)'!$A$2:$X$20,20,0)</f>
        <v>#N/A</v>
      </c>
      <c r="D32" s="17"/>
      <c r="E32" s="53"/>
      <c r="F32" s="17"/>
      <c r="G32" s="34"/>
      <c r="H32" s="34" t="s">
        <v>49</v>
      </c>
      <c r="I32" s="34" t="s">
        <v>49</v>
      </c>
      <c r="J32" s="53"/>
      <c r="K32" s="34"/>
      <c r="L32" s="53"/>
      <c r="M32" s="53"/>
      <c r="N32" s="53"/>
      <c r="O32" s="58"/>
      <c r="P32" s="46"/>
      <c r="Q32" s="53"/>
      <c r="R32" s="46"/>
      <c r="S32" s="53"/>
      <c r="T32" s="35"/>
      <c r="U32" s="34" t="s">
        <v>49</v>
      </c>
      <c r="V32" s="57" t="s">
        <v>49</v>
      </c>
      <c r="W32" s="57" t="s">
        <v>49</v>
      </c>
      <c r="X32" s="57" t="s">
        <v>49</v>
      </c>
      <c r="Y32" s="34" t="s">
        <v>49</v>
      </c>
      <c r="Z32" s="46" t="s">
        <v>49</v>
      </c>
      <c r="AA32" s="57" t="s">
        <v>49</v>
      </c>
      <c r="AB32" s="46"/>
      <c r="AC32" s="57" t="s">
        <v>49</v>
      </c>
    </row>
    <row r="33" spans="1:29" ht="34.5" customHeight="1" x14ac:dyDescent="0.2">
      <c r="A33" s="65"/>
      <c r="B33" s="17">
        <v>5</v>
      </c>
      <c r="C33" s="42" t="e">
        <f>VLOOKUP($B$5,'Sheet2 (2)'!$A$2:$X$20,21,0)</f>
        <v>#N/A</v>
      </c>
      <c r="D33" s="17"/>
      <c r="E33" s="53"/>
      <c r="F33" s="17"/>
      <c r="G33" s="34"/>
      <c r="H33" s="34" t="s">
        <v>49</v>
      </c>
      <c r="I33" s="34" t="s">
        <v>49</v>
      </c>
      <c r="J33" s="53"/>
      <c r="K33" s="34"/>
      <c r="L33" s="53"/>
      <c r="M33" s="53"/>
      <c r="N33" s="53"/>
      <c r="O33" s="58"/>
      <c r="P33" s="46"/>
      <c r="Q33" s="53"/>
      <c r="R33" s="46"/>
      <c r="S33" s="53"/>
      <c r="T33" s="35"/>
      <c r="U33" s="34" t="s">
        <v>49</v>
      </c>
      <c r="V33" s="57" t="s">
        <v>49</v>
      </c>
      <c r="W33" s="57" t="s">
        <v>49</v>
      </c>
      <c r="X33" s="57" t="s">
        <v>49</v>
      </c>
      <c r="Y33" s="34" t="s">
        <v>49</v>
      </c>
      <c r="Z33" s="46" t="s">
        <v>49</v>
      </c>
      <c r="AA33" s="57" t="s">
        <v>49</v>
      </c>
      <c r="AB33" s="46"/>
      <c r="AC33" s="57" t="s">
        <v>49</v>
      </c>
    </row>
    <row r="34" spans="1:29" ht="34.5" customHeight="1" x14ac:dyDescent="0.2">
      <c r="A34" s="65"/>
      <c r="B34" s="17">
        <v>6</v>
      </c>
      <c r="C34" s="42" t="e">
        <f>VLOOKUP($B$5,'Sheet2 (2)'!$A$2:$X$20,22,0)</f>
        <v>#N/A</v>
      </c>
      <c r="D34" s="17"/>
      <c r="E34" s="53"/>
      <c r="F34" s="17"/>
      <c r="G34" s="34"/>
      <c r="H34" s="34" t="s">
        <v>49</v>
      </c>
      <c r="I34" s="34" t="s">
        <v>49</v>
      </c>
      <c r="J34" s="53"/>
      <c r="K34" s="34"/>
      <c r="L34" s="53"/>
      <c r="M34" s="53"/>
      <c r="N34" s="53"/>
      <c r="O34" s="58"/>
      <c r="P34" s="46"/>
      <c r="Q34" s="53"/>
      <c r="R34" s="46"/>
      <c r="S34" s="53"/>
      <c r="T34" s="35"/>
      <c r="U34" s="34" t="s">
        <v>49</v>
      </c>
      <c r="V34" s="57" t="s">
        <v>49</v>
      </c>
      <c r="W34" s="57" t="s">
        <v>49</v>
      </c>
      <c r="X34" s="57" t="s">
        <v>49</v>
      </c>
      <c r="Y34" s="34" t="s">
        <v>49</v>
      </c>
      <c r="Z34" s="46" t="s">
        <v>49</v>
      </c>
      <c r="AA34" s="57" t="s">
        <v>49</v>
      </c>
      <c r="AB34" s="46"/>
      <c r="AC34" s="57" t="s">
        <v>49</v>
      </c>
    </row>
    <row r="35" spans="1:29" ht="34.5" customHeight="1" x14ac:dyDescent="0.2">
      <c r="A35" s="65"/>
      <c r="B35" s="17">
        <v>7</v>
      </c>
      <c r="C35" s="42" t="e">
        <f>VLOOKUP($B$5,'Sheet2 (2)'!$A$2:$X$20,23,0)</f>
        <v>#N/A</v>
      </c>
      <c r="D35" s="17"/>
      <c r="E35" s="53"/>
      <c r="F35" s="17"/>
      <c r="G35" s="34"/>
      <c r="H35" s="34" t="s">
        <v>49</v>
      </c>
      <c r="I35" s="34" t="s">
        <v>49</v>
      </c>
      <c r="J35" s="53"/>
      <c r="K35" s="34"/>
      <c r="L35" s="53"/>
      <c r="M35" s="53"/>
      <c r="N35" s="53"/>
      <c r="O35" s="58"/>
      <c r="P35" s="46"/>
      <c r="Q35" s="53"/>
      <c r="R35" s="46"/>
      <c r="S35" s="53"/>
      <c r="T35" s="35"/>
      <c r="U35" s="34" t="s">
        <v>49</v>
      </c>
      <c r="V35" s="57" t="s">
        <v>49</v>
      </c>
      <c r="W35" s="57" t="s">
        <v>49</v>
      </c>
      <c r="X35" s="57" t="s">
        <v>49</v>
      </c>
      <c r="Y35" s="34" t="s">
        <v>49</v>
      </c>
      <c r="Z35" s="46" t="s">
        <v>49</v>
      </c>
      <c r="AA35" s="57" t="s">
        <v>49</v>
      </c>
      <c r="AB35" s="46"/>
      <c r="AC35" s="57" t="s">
        <v>49</v>
      </c>
    </row>
    <row r="36" spans="1:29" ht="34.5" customHeight="1" x14ac:dyDescent="0.2">
      <c r="A36" s="66"/>
      <c r="B36" s="6">
        <v>8</v>
      </c>
      <c r="C36" s="42" t="e">
        <f>VLOOKUP($B$5,'Sheet2 (2)'!$A$2:$X$20,24,0)</f>
        <v>#N/A</v>
      </c>
      <c r="D36" s="17"/>
      <c r="E36" s="53"/>
      <c r="F36" s="17"/>
      <c r="G36" s="34"/>
      <c r="H36" s="34" t="s">
        <v>49</v>
      </c>
      <c r="I36" s="34" t="s">
        <v>49</v>
      </c>
      <c r="J36" s="53"/>
      <c r="K36" s="34"/>
      <c r="L36" s="53"/>
      <c r="M36" s="53"/>
      <c r="N36" s="53"/>
      <c r="O36" s="58"/>
      <c r="P36" s="46"/>
      <c r="Q36" s="53"/>
      <c r="R36" s="46"/>
      <c r="S36" s="53"/>
      <c r="T36" s="35"/>
      <c r="U36" s="34" t="s">
        <v>49</v>
      </c>
      <c r="V36" s="57" t="s">
        <v>49</v>
      </c>
      <c r="W36" s="57" t="s">
        <v>49</v>
      </c>
      <c r="X36" s="57" t="s">
        <v>49</v>
      </c>
      <c r="Y36" s="34" t="s">
        <v>49</v>
      </c>
      <c r="Z36" s="46" t="s">
        <v>49</v>
      </c>
      <c r="AA36" s="57" t="s">
        <v>49</v>
      </c>
      <c r="AB36" s="46"/>
      <c r="AC36" s="57" t="s">
        <v>49</v>
      </c>
    </row>
  </sheetData>
  <mergeCells count="16">
    <mergeCell ref="T12:AC12"/>
    <mergeCell ref="A1:E1"/>
    <mergeCell ref="D2:E2"/>
    <mergeCell ref="B9:E9"/>
    <mergeCell ref="B4:E4"/>
    <mergeCell ref="B5:E5"/>
    <mergeCell ref="B6:E6"/>
    <mergeCell ref="B8:E8"/>
    <mergeCell ref="B7:E7"/>
    <mergeCell ref="A14:A28"/>
    <mergeCell ref="A29:A36"/>
    <mergeCell ref="K12:S12"/>
    <mergeCell ref="D12:J12"/>
    <mergeCell ref="C12:C13"/>
    <mergeCell ref="B12:B13"/>
    <mergeCell ref="A12:A13"/>
  </mergeCells>
  <phoneticPr fontId="1"/>
  <conditionalFormatting sqref="I14:I28">
    <cfRule type="expression" dxfId="15" priority="24">
      <formula>FIND("対面",G14)</formula>
    </cfRule>
  </conditionalFormatting>
  <conditionalFormatting sqref="H14:H28">
    <cfRule type="expression" dxfId="14" priority="23">
      <formula>FIND("対面",G14)</formula>
    </cfRule>
  </conditionalFormatting>
  <conditionalFormatting sqref="J14:J28">
    <cfRule type="expression" dxfId="13" priority="6">
      <formula>FIND("対面",G14)</formula>
    </cfRule>
  </conditionalFormatting>
  <conditionalFormatting sqref="U14:AC36">
    <cfRule type="expression" dxfId="12" priority="5">
      <formula>$T14="無"</formula>
    </cfRule>
  </conditionalFormatting>
  <conditionalFormatting sqref="K14">
    <cfRule type="expression" dxfId="10" priority="3">
      <formula>$L14="非会員"</formula>
    </cfRule>
  </conditionalFormatting>
  <conditionalFormatting sqref="L14:L28">
    <cfRule type="expression" dxfId="9" priority="2">
      <formula>$K14="非会員"</formula>
    </cfRule>
  </conditionalFormatting>
  <conditionalFormatting sqref="N14:S28">
    <cfRule type="expression" dxfId="8" priority="1">
      <formula>$K14="非会員"</formula>
    </cfRule>
  </conditionalFormatting>
  <dataValidations count="7">
    <dataValidation type="list" allowBlank="1" showInputMessage="1" showErrorMessage="1" sqref="G14:G36">
      <formula1>"　,対面,オンライン,対面・オンライン併用"</formula1>
    </dataValidation>
    <dataValidation type="list" allowBlank="1" showInputMessage="1" showErrorMessage="1" sqref="D29:D36">
      <formula1>"　,開講,未開講"</formula1>
    </dataValidation>
    <dataValidation type="list" allowBlank="1" showInputMessage="1" showErrorMessage="1" sqref="I14:I36">
      <formula1>"　,レポート,キーワード,画面確認,その他"</formula1>
    </dataValidation>
    <dataValidation type="list" allowBlank="1" showInputMessage="1" showErrorMessage="1" sqref="U14:U36 K14:K36">
      <formula1>"　,会員,非会員"</formula1>
    </dataValidation>
    <dataValidation type="list" allowBlank="1" showInputMessage="1" showErrorMessage="1" sqref="F14:F36">
      <formula1>"　,座学,実技"</formula1>
    </dataValidation>
    <dataValidation type="list" allowBlank="1" showInputMessage="1" showErrorMessage="1" sqref="T14:T36 Y14:Y36 O14:O36">
      <formula1>"　,有,無"</formula1>
    </dataValidation>
    <dataValidation type="list" allowBlank="1" showInputMessage="1" showErrorMessage="1" sqref="H14:H36">
      <formula1>"　,生中継,録画,オンデマンド"</formula1>
    </dataValidation>
  </dataValidations>
  <pageMargins left="0.25" right="0.25" top="0.75" bottom="0.75" header="0.3" footer="0.3"/>
  <pageSetup paperSize="8" scale="83" orientation="landscape" r:id="rId1"/>
  <ignoredErrors>
    <ignoredError sqref="C14:C36" evalError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Sheet2!$A$2:$A$21</xm:f>
          </x14:formula1>
          <xm:sqref>B5:E5</xm:sqref>
        </x14:dataValidation>
        <x14:dataValidation type="list" allowBlank="1" showInputMessage="1" showErrorMessage="1">
          <x14:formula1>
            <xm:f>Sheet4!$A$3:$A$15</xm:f>
          </x14:formula1>
          <xm:sqref>AB14:AB36 R14:R36</xm:sqref>
        </x14:dataValidation>
        <x14:dataValidation type="list" allowBlank="1" showInputMessage="1" showErrorMessage="1">
          <x14:formula1>
            <xm:f>Sheet3!$A$2:$A$22</xm:f>
          </x14:formula1>
          <xm:sqref>Z14:Z36</xm:sqref>
        </x14:dataValidation>
        <x14:dataValidation type="list" allowBlank="1" showInputMessage="1" showErrorMessage="1">
          <x14:formula1>
            <xm:f>Sheet3!$A$1:$A$22</xm:f>
          </x14:formula1>
          <xm:sqref>P14:P36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topLeftCell="A4" workbookViewId="0">
      <selection activeCell="C9" sqref="C9"/>
    </sheetView>
  </sheetViews>
  <sheetFormatPr defaultColWidth="9" defaultRowHeight="13" x14ac:dyDescent="0.2"/>
  <cols>
    <col min="1" max="1" width="22.54296875" style="3" customWidth="1"/>
    <col min="2" max="3" width="17.1796875" style="3" customWidth="1"/>
    <col min="4" max="5" width="17.36328125" style="3" customWidth="1"/>
    <col min="6" max="6" width="16" style="3" customWidth="1"/>
    <col min="7" max="7" width="9" style="3"/>
    <col min="8" max="16384" width="9" style="1"/>
  </cols>
  <sheetData>
    <row r="1" spans="1:6" ht="25.5" customHeight="1" x14ac:dyDescent="0.2">
      <c r="A1" s="99" t="s">
        <v>259</v>
      </c>
      <c r="B1" s="99"/>
      <c r="C1" s="99"/>
      <c r="D1" s="99"/>
      <c r="E1" s="99"/>
      <c r="F1" s="99"/>
    </row>
    <row r="2" spans="1:6" ht="25.5" customHeight="1" x14ac:dyDescent="0.2">
      <c r="A2" s="39"/>
      <c r="B2" s="39"/>
      <c r="C2" s="39"/>
      <c r="D2" s="39"/>
      <c r="E2" s="102" t="s">
        <v>433</v>
      </c>
      <c r="F2" s="102"/>
    </row>
    <row r="3" spans="1:6" s="3" customFormat="1" ht="22.5" customHeight="1" thickBot="1" x14ac:dyDescent="0.25">
      <c r="A3" s="9"/>
      <c r="B3" s="9"/>
      <c r="C3" s="9"/>
      <c r="D3" s="9"/>
      <c r="E3" s="9"/>
      <c r="F3" s="9"/>
    </row>
    <row r="4" spans="1:6" ht="22.5" customHeight="1" x14ac:dyDescent="0.2">
      <c r="A4" s="100"/>
      <c r="B4" s="19" t="s">
        <v>258</v>
      </c>
      <c r="C4" s="87" t="s">
        <v>19</v>
      </c>
      <c r="D4" s="87"/>
      <c r="E4" s="87"/>
      <c r="F4" s="88"/>
    </row>
    <row r="5" spans="1:6" ht="22.5" customHeight="1" thickBot="1" x14ac:dyDescent="0.25">
      <c r="A5" s="101"/>
      <c r="B5" s="18" t="s">
        <v>3</v>
      </c>
      <c r="C5" s="18" t="s">
        <v>4</v>
      </c>
      <c r="D5" s="85" t="s">
        <v>20</v>
      </c>
      <c r="E5" s="85"/>
      <c r="F5" s="86"/>
    </row>
    <row r="6" spans="1:6" ht="22.5" customHeight="1" thickTop="1" x14ac:dyDescent="0.2">
      <c r="A6" s="89" t="s">
        <v>436</v>
      </c>
      <c r="B6" s="90"/>
      <c r="C6" s="90"/>
      <c r="D6" s="90"/>
      <c r="E6" s="90"/>
      <c r="F6" s="91"/>
    </row>
    <row r="7" spans="1:6" ht="22.5" customHeight="1" x14ac:dyDescent="0.2">
      <c r="A7" s="20" t="s">
        <v>5</v>
      </c>
      <c r="B7" s="13"/>
      <c r="C7" s="14"/>
      <c r="D7" s="97"/>
      <c r="E7" s="97"/>
      <c r="F7" s="98"/>
    </row>
    <row r="8" spans="1:6" ht="22.5" customHeight="1" x14ac:dyDescent="0.2">
      <c r="A8" s="20" t="s">
        <v>6</v>
      </c>
      <c r="B8" s="13"/>
      <c r="C8" s="14"/>
      <c r="D8" s="97"/>
      <c r="E8" s="97"/>
      <c r="F8" s="98"/>
    </row>
    <row r="9" spans="1:6" ht="22.5" customHeight="1" x14ac:dyDescent="0.2">
      <c r="A9" s="20"/>
      <c r="B9" s="13"/>
      <c r="C9" s="14"/>
      <c r="D9" s="97"/>
      <c r="E9" s="97"/>
      <c r="F9" s="98"/>
    </row>
    <row r="10" spans="1:6" ht="22.5" customHeight="1" x14ac:dyDescent="0.2">
      <c r="A10" s="21" t="s">
        <v>2</v>
      </c>
      <c r="B10" s="15">
        <f>SUM(B7:B9)</f>
        <v>0</v>
      </c>
      <c r="C10" s="16">
        <f>SUM(C7:C9)</f>
        <v>0</v>
      </c>
      <c r="D10" s="97"/>
      <c r="E10" s="97"/>
      <c r="F10" s="98"/>
    </row>
    <row r="11" spans="1:6" ht="22.5" customHeight="1" x14ac:dyDescent="0.2">
      <c r="A11" s="92" t="s">
        <v>435</v>
      </c>
      <c r="B11" s="93"/>
      <c r="C11" s="93"/>
      <c r="D11" s="93"/>
      <c r="E11" s="93"/>
      <c r="F11" s="94"/>
    </row>
    <row r="12" spans="1:6" ht="22.5" customHeight="1" x14ac:dyDescent="0.2">
      <c r="A12" s="22" t="s">
        <v>7</v>
      </c>
      <c r="B12" s="10"/>
      <c r="C12" s="11"/>
      <c r="D12" s="95"/>
      <c r="E12" s="95"/>
      <c r="F12" s="96"/>
    </row>
    <row r="13" spans="1:6" ht="22.5" customHeight="1" x14ac:dyDescent="0.2">
      <c r="A13" s="22" t="s">
        <v>8</v>
      </c>
      <c r="B13" s="10"/>
      <c r="C13" s="11"/>
      <c r="D13" s="95"/>
      <c r="E13" s="95"/>
      <c r="F13" s="96"/>
    </row>
    <row r="14" spans="1:6" ht="22.5" customHeight="1" x14ac:dyDescent="0.2">
      <c r="A14" s="22" t="s">
        <v>9</v>
      </c>
      <c r="B14" s="10"/>
      <c r="C14" s="11"/>
      <c r="D14" s="95"/>
      <c r="E14" s="95"/>
      <c r="F14" s="96"/>
    </row>
    <row r="15" spans="1:6" ht="22.5" customHeight="1" x14ac:dyDescent="0.2">
      <c r="A15" s="22" t="s">
        <v>10</v>
      </c>
      <c r="B15" s="10"/>
      <c r="C15" s="11"/>
      <c r="D15" s="95"/>
      <c r="E15" s="95"/>
      <c r="F15" s="96"/>
    </row>
    <row r="16" spans="1:6" ht="22.5" customHeight="1" x14ac:dyDescent="0.2">
      <c r="A16" s="22" t="s">
        <v>11</v>
      </c>
      <c r="B16" s="10"/>
      <c r="C16" s="11"/>
      <c r="D16" s="95"/>
      <c r="E16" s="95"/>
      <c r="F16" s="96"/>
    </row>
    <row r="17" spans="1:6" ht="22.5" customHeight="1" x14ac:dyDescent="0.2">
      <c r="A17" s="22"/>
      <c r="B17" s="10"/>
      <c r="C17" s="11"/>
      <c r="D17" s="95"/>
      <c r="E17" s="95"/>
      <c r="F17" s="96"/>
    </row>
    <row r="18" spans="1:6" ht="22.5" customHeight="1" x14ac:dyDescent="0.2">
      <c r="A18" s="22"/>
      <c r="B18" s="10"/>
      <c r="C18" s="11"/>
      <c r="D18" s="95"/>
      <c r="E18" s="95"/>
      <c r="F18" s="96"/>
    </row>
    <row r="19" spans="1:6" ht="22.5" customHeight="1" x14ac:dyDescent="0.2">
      <c r="A19" s="22"/>
      <c r="B19" s="10"/>
      <c r="C19" s="11"/>
      <c r="D19" s="95"/>
      <c r="E19" s="95"/>
      <c r="F19" s="96"/>
    </row>
    <row r="20" spans="1:6" ht="22.5" customHeight="1" x14ac:dyDescent="0.2">
      <c r="A20" s="22"/>
      <c r="B20" s="10"/>
      <c r="C20" s="11"/>
      <c r="D20" s="95"/>
      <c r="E20" s="95"/>
      <c r="F20" s="96"/>
    </row>
    <row r="21" spans="1:6" ht="22.5" customHeight="1" x14ac:dyDescent="0.2">
      <c r="A21" s="22"/>
      <c r="B21" s="10"/>
      <c r="C21" s="11"/>
      <c r="D21" s="95"/>
      <c r="E21" s="95"/>
      <c r="F21" s="96"/>
    </row>
    <row r="22" spans="1:6" ht="22.5" customHeight="1" thickBot="1" x14ac:dyDescent="0.25">
      <c r="A22" s="23" t="s">
        <v>0</v>
      </c>
      <c r="B22" s="12">
        <f>SUM(B12:B21)</f>
        <v>0</v>
      </c>
      <c r="C22" s="12">
        <f>SUM(C12:C21)</f>
        <v>0</v>
      </c>
      <c r="D22" s="81"/>
      <c r="E22" s="81"/>
      <c r="F22" s="82"/>
    </row>
    <row r="23" spans="1:6" ht="22.5" customHeight="1" thickTop="1" thickBot="1" x14ac:dyDescent="0.25">
      <c r="A23" s="24" t="s">
        <v>1</v>
      </c>
      <c r="B23" s="25">
        <f>B10-B22</f>
        <v>0</v>
      </c>
      <c r="C23" s="25">
        <f>C10-C22</f>
        <v>0</v>
      </c>
      <c r="D23" s="83"/>
      <c r="E23" s="83"/>
      <c r="F23" s="84"/>
    </row>
  </sheetData>
  <mergeCells count="23">
    <mergeCell ref="D15:F15"/>
    <mergeCell ref="A1:F1"/>
    <mergeCell ref="A4:A5"/>
    <mergeCell ref="D7:F7"/>
    <mergeCell ref="D8:F8"/>
    <mergeCell ref="D9:F9"/>
    <mergeCell ref="E2:F2"/>
    <mergeCell ref="D22:F22"/>
    <mergeCell ref="D23:F23"/>
    <mergeCell ref="D5:F5"/>
    <mergeCell ref="C4:F4"/>
    <mergeCell ref="A6:F6"/>
    <mergeCell ref="A11:F11"/>
    <mergeCell ref="D16:F16"/>
    <mergeCell ref="D17:F17"/>
    <mergeCell ref="D18:F18"/>
    <mergeCell ref="D19:F19"/>
    <mergeCell ref="D20:F20"/>
    <mergeCell ref="D21:F21"/>
    <mergeCell ref="D10:F10"/>
    <mergeCell ref="D12:F12"/>
    <mergeCell ref="D13:F13"/>
    <mergeCell ref="D14:F14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L10" sqref="L10"/>
    </sheetView>
  </sheetViews>
  <sheetFormatPr defaultRowHeight="13" x14ac:dyDescent="0.2"/>
  <cols>
    <col min="17" max="24" width="8.7265625" style="45"/>
    <col min="25" max="25" width="17.1796875" customWidth="1"/>
  </cols>
  <sheetData>
    <row r="1" spans="1:25" s="40" customFormat="1" ht="12" x14ac:dyDescent="0.2">
      <c r="A1" s="40" t="s">
        <v>232</v>
      </c>
      <c r="Q1" s="44"/>
      <c r="R1" s="44"/>
      <c r="S1" s="44"/>
      <c r="T1" s="44"/>
      <c r="U1" s="44"/>
      <c r="V1" s="44"/>
      <c r="W1" s="44"/>
      <c r="X1" s="44"/>
      <c r="Y1" s="40" t="s">
        <v>231</v>
      </c>
    </row>
    <row r="2" spans="1:25" s="40" customFormat="1" ht="20.149999999999999" customHeight="1" x14ac:dyDescent="0.2">
      <c r="A2" s="40" t="s">
        <v>226</v>
      </c>
      <c r="B2" s="40" t="s">
        <v>79</v>
      </c>
      <c r="C2" s="40" t="s">
        <v>78</v>
      </c>
      <c r="D2" s="40" t="s">
        <v>77</v>
      </c>
      <c r="E2" s="40" t="s">
        <v>141</v>
      </c>
      <c r="F2" s="40" t="s">
        <v>230</v>
      </c>
      <c r="G2" s="40" t="s">
        <v>229</v>
      </c>
      <c r="H2" s="40" t="s">
        <v>228</v>
      </c>
      <c r="I2" s="40" t="s">
        <v>76</v>
      </c>
      <c r="J2" s="40" t="s">
        <v>75</v>
      </c>
      <c r="K2" s="40" t="s">
        <v>74</v>
      </c>
      <c r="L2" s="40" t="s">
        <v>73</v>
      </c>
      <c r="M2" s="40" t="s">
        <v>72</v>
      </c>
      <c r="N2" s="40" t="s">
        <v>120</v>
      </c>
      <c r="O2" s="40" t="s">
        <v>71</v>
      </c>
      <c r="P2" s="40" t="s">
        <v>70</v>
      </c>
      <c r="Q2" s="44" t="s">
        <v>260</v>
      </c>
      <c r="R2" s="44" t="s">
        <v>261</v>
      </c>
      <c r="S2" s="44" t="s">
        <v>262</v>
      </c>
      <c r="T2" s="44" t="s">
        <v>263</v>
      </c>
      <c r="U2" s="44" t="s">
        <v>264</v>
      </c>
      <c r="V2" s="44" t="s">
        <v>265</v>
      </c>
      <c r="W2" s="44" t="s">
        <v>266</v>
      </c>
      <c r="X2" s="43" t="s">
        <v>267</v>
      </c>
      <c r="Y2" s="40" t="s">
        <v>227</v>
      </c>
    </row>
    <row r="3" spans="1:25" s="40" customFormat="1" ht="20.149999999999999" customHeight="1" x14ac:dyDescent="0.2">
      <c r="A3" s="40" t="s">
        <v>22</v>
      </c>
      <c r="B3" s="40" t="s">
        <v>79</v>
      </c>
      <c r="C3" s="40" t="s">
        <v>78</v>
      </c>
      <c r="D3" s="40" t="s">
        <v>77</v>
      </c>
      <c r="E3" s="40" t="s">
        <v>141</v>
      </c>
      <c r="F3" s="40" t="s">
        <v>225</v>
      </c>
      <c r="G3" s="40" t="s">
        <v>224</v>
      </c>
      <c r="H3" s="40" t="s">
        <v>223</v>
      </c>
      <c r="I3" s="40" t="s">
        <v>268</v>
      </c>
      <c r="J3" s="40" t="s">
        <v>222</v>
      </c>
      <c r="K3" s="40" t="s">
        <v>74</v>
      </c>
      <c r="L3" s="40" t="s">
        <v>73</v>
      </c>
      <c r="M3" s="40" t="s">
        <v>72</v>
      </c>
      <c r="N3" s="40" t="s">
        <v>221</v>
      </c>
      <c r="O3" s="40" t="s">
        <v>71</v>
      </c>
      <c r="P3" s="40" t="s">
        <v>70</v>
      </c>
      <c r="Q3" s="44" t="s">
        <v>269</v>
      </c>
      <c r="R3" s="44" t="s">
        <v>270</v>
      </c>
      <c r="S3" s="44" t="s">
        <v>271</v>
      </c>
      <c r="T3" s="44" t="s">
        <v>272</v>
      </c>
      <c r="U3" s="44" t="s">
        <v>273</v>
      </c>
      <c r="V3" s="44" t="s">
        <v>274</v>
      </c>
      <c r="W3" s="44" t="s">
        <v>275</v>
      </c>
      <c r="X3" s="44" t="s">
        <v>276</v>
      </c>
      <c r="Y3" s="40" t="s">
        <v>220</v>
      </c>
    </row>
    <row r="4" spans="1:25" s="40" customFormat="1" ht="20.149999999999999" customHeight="1" x14ac:dyDescent="0.2">
      <c r="A4" s="40" t="s">
        <v>23</v>
      </c>
      <c r="B4" s="40" t="s">
        <v>79</v>
      </c>
      <c r="C4" s="40" t="s">
        <v>78</v>
      </c>
      <c r="D4" s="40" t="s">
        <v>77</v>
      </c>
      <c r="E4" s="40" t="s">
        <v>141</v>
      </c>
      <c r="F4" s="40" t="s">
        <v>219</v>
      </c>
      <c r="G4" s="40" t="s">
        <v>218</v>
      </c>
      <c r="H4" s="40" t="s">
        <v>217</v>
      </c>
      <c r="I4" s="40" t="s">
        <v>76</v>
      </c>
      <c r="J4" s="40" t="s">
        <v>75</v>
      </c>
      <c r="K4" s="40" t="s">
        <v>74</v>
      </c>
      <c r="L4" s="40" t="s">
        <v>216</v>
      </c>
      <c r="M4" s="40" t="s">
        <v>72</v>
      </c>
      <c r="N4" s="40" t="s">
        <v>215</v>
      </c>
      <c r="O4" s="40" t="s">
        <v>71</v>
      </c>
      <c r="P4" s="40" t="s">
        <v>70</v>
      </c>
      <c r="Q4" s="43" t="s">
        <v>277</v>
      </c>
      <c r="R4" s="43" t="s">
        <v>278</v>
      </c>
      <c r="S4" s="43" t="s">
        <v>279</v>
      </c>
      <c r="T4" s="43" t="s">
        <v>280</v>
      </c>
      <c r="U4" s="43" t="s">
        <v>281</v>
      </c>
      <c r="V4" s="43" t="s">
        <v>282</v>
      </c>
      <c r="W4" s="43" t="s">
        <v>283</v>
      </c>
      <c r="X4" s="43" t="s">
        <v>284</v>
      </c>
      <c r="Y4" s="40" t="s">
        <v>214</v>
      </c>
    </row>
    <row r="5" spans="1:25" s="40" customFormat="1" ht="19.5" customHeight="1" x14ac:dyDescent="0.2">
      <c r="A5" s="40" t="s">
        <v>24</v>
      </c>
      <c r="B5" s="40" t="s">
        <v>79</v>
      </c>
      <c r="C5" s="40" t="s">
        <v>78</v>
      </c>
      <c r="D5" s="40" t="s">
        <v>77</v>
      </c>
      <c r="E5" s="40" t="s">
        <v>141</v>
      </c>
      <c r="F5" s="40" t="s">
        <v>213</v>
      </c>
      <c r="G5" s="40" t="s">
        <v>212</v>
      </c>
      <c r="H5" s="40" t="s">
        <v>211</v>
      </c>
      <c r="I5" s="40" t="s">
        <v>210</v>
      </c>
      <c r="J5" s="40" t="s">
        <v>209</v>
      </c>
      <c r="K5" s="40" t="s">
        <v>208</v>
      </c>
      <c r="L5" s="40" t="s">
        <v>207</v>
      </c>
      <c r="M5" s="40" t="s">
        <v>206</v>
      </c>
      <c r="N5" s="40" t="s">
        <v>205</v>
      </c>
      <c r="O5" s="40" t="s">
        <v>71</v>
      </c>
      <c r="P5" s="40" t="s">
        <v>70</v>
      </c>
      <c r="Q5" s="44" t="s">
        <v>285</v>
      </c>
      <c r="R5" s="44" t="s">
        <v>286</v>
      </c>
      <c r="S5" s="44" t="s">
        <v>287</v>
      </c>
      <c r="T5" s="44" t="s">
        <v>288</v>
      </c>
      <c r="U5" s="44" t="s">
        <v>289</v>
      </c>
      <c r="V5" s="44" t="s">
        <v>290</v>
      </c>
      <c r="W5" s="44" t="s">
        <v>291</v>
      </c>
      <c r="X5" s="44" t="s">
        <v>292</v>
      </c>
      <c r="Y5" s="40" t="s">
        <v>204</v>
      </c>
    </row>
    <row r="6" spans="1:25" s="40" customFormat="1" ht="20.149999999999999" customHeight="1" x14ac:dyDescent="0.2">
      <c r="A6" s="40" t="s">
        <v>195</v>
      </c>
      <c r="B6" s="40" t="s">
        <v>79</v>
      </c>
      <c r="C6" s="40" t="s">
        <v>78</v>
      </c>
      <c r="D6" s="40" t="s">
        <v>77</v>
      </c>
      <c r="E6" s="40" t="s">
        <v>141</v>
      </c>
      <c r="F6" s="40" t="s">
        <v>203</v>
      </c>
      <c r="G6" s="40" t="s">
        <v>202</v>
      </c>
      <c r="H6" s="40" t="s">
        <v>201</v>
      </c>
      <c r="I6" s="40" t="s">
        <v>200</v>
      </c>
      <c r="J6" s="40" t="s">
        <v>199</v>
      </c>
      <c r="K6" s="40" t="s">
        <v>198</v>
      </c>
      <c r="L6" s="40" t="s">
        <v>197</v>
      </c>
      <c r="M6" s="40" t="s">
        <v>72</v>
      </c>
      <c r="N6" s="40" t="s">
        <v>120</v>
      </c>
      <c r="O6" s="40" t="s">
        <v>71</v>
      </c>
      <c r="P6" s="40" t="s">
        <v>70</v>
      </c>
      <c r="Q6" s="44" t="s">
        <v>293</v>
      </c>
      <c r="R6" s="44" t="s">
        <v>294</v>
      </c>
      <c r="S6" s="44" t="s">
        <v>295</v>
      </c>
      <c r="T6" s="44" t="s">
        <v>296</v>
      </c>
      <c r="U6" s="44" t="s">
        <v>297</v>
      </c>
      <c r="V6" s="44" t="s">
        <v>298</v>
      </c>
      <c r="W6" s="44" t="s">
        <v>299</v>
      </c>
      <c r="X6" s="44" t="s">
        <v>300</v>
      </c>
      <c r="Y6" s="41" t="s">
        <v>196</v>
      </c>
    </row>
    <row r="7" spans="1:25" s="40" customFormat="1" ht="20.149999999999999" customHeight="1" x14ac:dyDescent="0.2">
      <c r="A7" s="40" t="s">
        <v>26</v>
      </c>
      <c r="B7" s="40" t="s">
        <v>79</v>
      </c>
      <c r="C7" s="40" t="s">
        <v>78</v>
      </c>
      <c r="D7" s="40" t="s">
        <v>77</v>
      </c>
      <c r="E7" s="40" t="s">
        <v>141</v>
      </c>
      <c r="F7" s="40" t="s">
        <v>194</v>
      </c>
      <c r="G7" s="40" t="s">
        <v>193</v>
      </c>
      <c r="H7" s="40" t="s">
        <v>192</v>
      </c>
      <c r="I7" s="40" t="s">
        <v>191</v>
      </c>
      <c r="J7" s="40" t="s">
        <v>190</v>
      </c>
      <c r="K7" s="40" t="s">
        <v>189</v>
      </c>
      <c r="L7" s="40" t="s">
        <v>73</v>
      </c>
      <c r="M7" s="40" t="s">
        <v>72</v>
      </c>
      <c r="N7" s="40" t="s">
        <v>120</v>
      </c>
      <c r="O7" s="40" t="s">
        <v>71</v>
      </c>
      <c r="P7" s="40" t="s">
        <v>70</v>
      </c>
      <c r="Q7" s="44" t="s">
        <v>301</v>
      </c>
      <c r="R7" s="44" t="s">
        <v>302</v>
      </c>
      <c r="S7" s="44" t="s">
        <v>303</v>
      </c>
      <c r="T7" s="44" t="s">
        <v>304</v>
      </c>
      <c r="U7" s="44" t="s">
        <v>305</v>
      </c>
      <c r="V7" s="44" t="s">
        <v>306</v>
      </c>
      <c r="W7" s="44" t="s">
        <v>307</v>
      </c>
      <c r="X7" s="44" t="s">
        <v>308</v>
      </c>
      <c r="Y7" s="41" t="s">
        <v>188</v>
      </c>
    </row>
    <row r="8" spans="1:25" s="40" customFormat="1" ht="24" customHeight="1" x14ac:dyDescent="0.2">
      <c r="A8" s="40" t="s">
        <v>429</v>
      </c>
      <c r="B8" s="40" t="s">
        <v>187</v>
      </c>
      <c r="C8" s="40" t="s">
        <v>78</v>
      </c>
      <c r="D8" s="40" t="s">
        <v>186</v>
      </c>
      <c r="E8" s="40" t="s">
        <v>185</v>
      </c>
      <c r="F8" s="40" t="s">
        <v>184</v>
      </c>
      <c r="G8" s="40" t="s">
        <v>183</v>
      </c>
      <c r="H8" s="40" t="s">
        <v>182</v>
      </c>
      <c r="I8" s="40" t="s">
        <v>181</v>
      </c>
      <c r="J8" s="40" t="s">
        <v>180</v>
      </c>
      <c r="K8" s="40" t="s">
        <v>179</v>
      </c>
      <c r="L8" s="40" t="s">
        <v>178</v>
      </c>
      <c r="M8" s="40" t="s">
        <v>71</v>
      </c>
      <c r="N8" s="40" t="s">
        <v>177</v>
      </c>
      <c r="O8" s="40" t="s">
        <v>176</v>
      </c>
      <c r="P8" s="40" t="s">
        <v>175</v>
      </c>
      <c r="Q8" s="44" t="s">
        <v>309</v>
      </c>
      <c r="R8" s="44" t="s">
        <v>310</v>
      </c>
      <c r="S8" s="44" t="s">
        <v>311</v>
      </c>
      <c r="T8" s="44" t="s">
        <v>312</v>
      </c>
      <c r="U8" s="44" t="s">
        <v>313</v>
      </c>
      <c r="V8" s="44" t="s">
        <v>314</v>
      </c>
      <c r="W8" s="44" t="s">
        <v>315</v>
      </c>
      <c r="X8" s="44" t="s">
        <v>316</v>
      </c>
      <c r="Y8" s="41" t="s">
        <v>174</v>
      </c>
    </row>
    <row r="9" spans="1:25" s="40" customFormat="1" ht="20.149999999999999" customHeight="1" x14ac:dyDescent="0.2">
      <c r="A9" s="40" t="s">
        <v>27</v>
      </c>
      <c r="B9" s="40" t="s">
        <v>173</v>
      </c>
      <c r="C9" s="40" t="s">
        <v>172</v>
      </c>
      <c r="D9" s="40" t="s">
        <v>171</v>
      </c>
      <c r="E9" s="40" t="s">
        <v>170</v>
      </c>
      <c r="F9" s="40" t="s">
        <v>169</v>
      </c>
      <c r="G9" s="40" t="s">
        <v>168</v>
      </c>
      <c r="H9" s="40" t="s">
        <v>167</v>
      </c>
      <c r="I9" s="40" t="s">
        <v>166</v>
      </c>
      <c r="J9" s="40" t="s">
        <v>165</v>
      </c>
      <c r="K9" s="40" t="s">
        <v>164</v>
      </c>
      <c r="L9" s="40" t="s">
        <v>163</v>
      </c>
      <c r="M9" s="40" t="s">
        <v>162</v>
      </c>
      <c r="N9" s="40" t="s">
        <v>161</v>
      </c>
      <c r="O9" s="40" t="s">
        <v>160</v>
      </c>
      <c r="P9" s="40" t="s">
        <v>159</v>
      </c>
      <c r="Q9" s="44" t="s">
        <v>317</v>
      </c>
      <c r="R9" s="44" t="s">
        <v>318</v>
      </c>
      <c r="S9" s="44" t="s">
        <v>319</v>
      </c>
      <c r="T9" s="44" t="s">
        <v>320</v>
      </c>
      <c r="U9" s="44" t="s">
        <v>321</v>
      </c>
      <c r="V9" s="44" t="s">
        <v>322</v>
      </c>
      <c r="W9" s="44" t="s">
        <v>323</v>
      </c>
      <c r="X9" s="44" t="s">
        <v>324</v>
      </c>
      <c r="Y9" s="40" t="s">
        <v>158</v>
      </c>
    </row>
    <row r="10" spans="1:25" s="40" customFormat="1" ht="20.149999999999999" customHeight="1" x14ac:dyDescent="0.2">
      <c r="A10" s="40" t="s">
        <v>29</v>
      </c>
      <c r="B10" s="40" t="s">
        <v>79</v>
      </c>
      <c r="C10" s="40" t="s">
        <v>78</v>
      </c>
      <c r="D10" s="40" t="s">
        <v>77</v>
      </c>
      <c r="E10" s="40" t="s">
        <v>141</v>
      </c>
      <c r="F10" s="40" t="s">
        <v>157</v>
      </c>
      <c r="G10" s="40" t="s">
        <v>156</v>
      </c>
      <c r="H10" s="40" t="s">
        <v>155</v>
      </c>
      <c r="I10" s="40" t="s">
        <v>154</v>
      </c>
      <c r="J10" s="40" t="s">
        <v>153</v>
      </c>
      <c r="K10" s="40" t="s">
        <v>152</v>
      </c>
      <c r="L10" s="40" t="s">
        <v>73</v>
      </c>
      <c r="M10" s="40" t="s">
        <v>72</v>
      </c>
      <c r="N10" s="40" t="s">
        <v>120</v>
      </c>
      <c r="O10" s="40" t="s">
        <v>71</v>
      </c>
      <c r="P10" s="40" t="s">
        <v>70</v>
      </c>
      <c r="Q10" s="44" t="s">
        <v>325</v>
      </c>
      <c r="R10" s="44" t="s">
        <v>326</v>
      </c>
      <c r="S10" s="44" t="s">
        <v>327</v>
      </c>
      <c r="T10" s="44" t="s">
        <v>328</v>
      </c>
      <c r="U10" s="44" t="s">
        <v>329</v>
      </c>
      <c r="V10" s="44" t="s">
        <v>330</v>
      </c>
      <c r="W10" s="44" t="s">
        <v>331</v>
      </c>
      <c r="X10" s="44" t="s">
        <v>332</v>
      </c>
      <c r="Y10" s="40" t="s">
        <v>32</v>
      </c>
    </row>
    <row r="11" spans="1:25" s="40" customFormat="1" ht="20.149999999999999" customHeight="1" x14ac:dyDescent="0.2">
      <c r="A11" s="40" t="s">
        <v>144</v>
      </c>
      <c r="B11" s="40" t="s">
        <v>79</v>
      </c>
      <c r="C11" s="40" t="s">
        <v>78</v>
      </c>
      <c r="D11" s="40" t="s">
        <v>77</v>
      </c>
      <c r="E11" s="40" t="s">
        <v>141</v>
      </c>
      <c r="F11" s="40" t="s">
        <v>151</v>
      </c>
      <c r="G11" s="40" t="s">
        <v>150</v>
      </c>
      <c r="H11" s="40" t="s">
        <v>149</v>
      </c>
      <c r="I11" s="40" t="s">
        <v>148</v>
      </c>
      <c r="J11" s="40" t="s">
        <v>147</v>
      </c>
      <c r="K11" s="40" t="s">
        <v>146</v>
      </c>
      <c r="L11" s="40" t="s">
        <v>73</v>
      </c>
      <c r="M11" s="40" t="s">
        <v>72</v>
      </c>
      <c r="N11" s="40" t="s">
        <v>120</v>
      </c>
      <c r="O11" s="40" t="s">
        <v>71</v>
      </c>
      <c r="P11" s="40" t="s">
        <v>70</v>
      </c>
      <c r="Q11" s="44" t="s">
        <v>333</v>
      </c>
      <c r="R11" s="44" t="s">
        <v>334</v>
      </c>
      <c r="S11" s="44" t="s">
        <v>335</v>
      </c>
      <c r="T11" s="44" t="s">
        <v>336</v>
      </c>
      <c r="U11" s="44" t="s">
        <v>337</v>
      </c>
      <c r="V11" s="44" t="s">
        <v>338</v>
      </c>
      <c r="W11" s="44" t="s">
        <v>339</v>
      </c>
      <c r="X11" s="44" t="s">
        <v>340</v>
      </c>
      <c r="Y11" s="40" t="s">
        <v>145</v>
      </c>
    </row>
    <row r="12" spans="1:25" s="40" customFormat="1" ht="20.149999999999999" customHeight="1" x14ac:dyDescent="0.2">
      <c r="A12" s="40" t="s">
        <v>31</v>
      </c>
      <c r="B12" s="40" t="s">
        <v>79</v>
      </c>
      <c r="C12" s="40" t="s">
        <v>78</v>
      </c>
      <c r="D12" s="40" t="s">
        <v>143</v>
      </c>
      <c r="E12" s="40" t="s">
        <v>142</v>
      </c>
      <c r="F12" s="40" t="s">
        <v>141</v>
      </c>
      <c r="G12" s="40" t="s">
        <v>140</v>
      </c>
      <c r="H12" s="40" t="s">
        <v>139</v>
      </c>
      <c r="I12" s="40" t="s">
        <v>138</v>
      </c>
      <c r="J12" s="40" t="s">
        <v>137</v>
      </c>
      <c r="K12" s="40" t="s">
        <v>136</v>
      </c>
      <c r="L12" s="40" t="s">
        <v>135</v>
      </c>
      <c r="M12" s="40" t="s">
        <v>134</v>
      </c>
      <c r="N12" s="40" t="s">
        <v>133</v>
      </c>
      <c r="O12" s="40" t="s">
        <v>132</v>
      </c>
      <c r="P12" s="40" t="s">
        <v>131</v>
      </c>
      <c r="Q12" s="44" t="s">
        <v>341</v>
      </c>
      <c r="R12" s="44" t="s">
        <v>342</v>
      </c>
      <c r="S12" s="44" t="s">
        <v>343</v>
      </c>
      <c r="T12" s="44" t="s">
        <v>344</v>
      </c>
      <c r="U12" s="44" t="s">
        <v>345</v>
      </c>
      <c r="V12" s="44" t="s">
        <v>346</v>
      </c>
      <c r="W12" s="44" t="s">
        <v>347</v>
      </c>
      <c r="X12" s="44" t="s">
        <v>348</v>
      </c>
      <c r="Y12" s="40" t="s">
        <v>130</v>
      </c>
    </row>
    <row r="13" spans="1:25" s="40" customFormat="1" ht="20.149999999999999" customHeight="1" x14ac:dyDescent="0.2">
      <c r="A13" s="40" t="s">
        <v>32</v>
      </c>
      <c r="B13" s="40" t="s">
        <v>129</v>
      </c>
      <c r="C13" s="40" t="s">
        <v>128</v>
      </c>
      <c r="D13" s="40" t="s">
        <v>77</v>
      </c>
      <c r="E13" s="40" t="s">
        <v>127</v>
      </c>
      <c r="F13" s="40" t="s">
        <v>126</v>
      </c>
      <c r="G13" s="40" t="s">
        <v>125</v>
      </c>
      <c r="H13" s="40" t="s">
        <v>124</v>
      </c>
      <c r="I13" s="40" t="s">
        <v>123</v>
      </c>
      <c r="J13" s="40" t="s">
        <v>122</v>
      </c>
      <c r="K13" s="40" t="s">
        <v>74</v>
      </c>
      <c r="L13" s="40" t="s">
        <v>73</v>
      </c>
      <c r="M13" s="40" t="s">
        <v>349</v>
      </c>
      <c r="N13" s="40" t="s">
        <v>120</v>
      </c>
      <c r="O13" s="40" t="s">
        <v>350</v>
      </c>
      <c r="P13" s="40" t="s">
        <v>121</v>
      </c>
      <c r="Q13" s="44" t="s">
        <v>351</v>
      </c>
      <c r="R13" s="44" t="s">
        <v>352</v>
      </c>
      <c r="S13" s="44" t="s">
        <v>353</v>
      </c>
      <c r="T13" s="44" t="s">
        <v>354</v>
      </c>
      <c r="U13" s="44" t="s">
        <v>355</v>
      </c>
      <c r="V13" s="44" t="s">
        <v>356</v>
      </c>
      <c r="W13" s="44" t="s">
        <v>357</v>
      </c>
      <c r="X13" s="44" t="s">
        <v>358</v>
      </c>
      <c r="Y13" s="40" t="s">
        <v>36</v>
      </c>
    </row>
    <row r="14" spans="1:25" s="40" customFormat="1" ht="20.149999999999999" customHeight="1" x14ac:dyDescent="0.2">
      <c r="A14" s="40" t="s">
        <v>33</v>
      </c>
      <c r="B14" s="40" t="s">
        <v>359</v>
      </c>
      <c r="C14" s="40" t="s">
        <v>360</v>
      </c>
      <c r="D14" s="40" t="s">
        <v>361</v>
      </c>
      <c r="E14" s="40" t="s">
        <v>362</v>
      </c>
      <c r="F14" s="40" t="s">
        <v>363</v>
      </c>
      <c r="G14" s="40" t="s">
        <v>364</v>
      </c>
      <c r="H14" s="40" t="s">
        <v>365</v>
      </c>
      <c r="I14" s="40" t="s">
        <v>366</v>
      </c>
      <c r="J14" s="40" t="s">
        <v>367</v>
      </c>
      <c r="K14" s="40" t="s">
        <v>368</v>
      </c>
      <c r="L14" s="40" t="s">
        <v>369</v>
      </c>
      <c r="M14" s="40" t="s">
        <v>370</v>
      </c>
      <c r="N14" s="40" t="s">
        <v>120</v>
      </c>
      <c r="O14" s="40" t="s">
        <v>71</v>
      </c>
      <c r="P14" s="40" t="s">
        <v>70</v>
      </c>
      <c r="Q14" s="44" t="s">
        <v>371</v>
      </c>
      <c r="R14" s="44" t="s">
        <v>372</v>
      </c>
      <c r="S14" s="44" t="s">
        <v>343</v>
      </c>
      <c r="T14" s="44" t="s">
        <v>344</v>
      </c>
      <c r="U14" s="44" t="s">
        <v>373</v>
      </c>
      <c r="V14" s="44" t="s">
        <v>374</v>
      </c>
      <c r="W14" s="44" t="s">
        <v>347</v>
      </c>
      <c r="X14" s="44" t="s">
        <v>375</v>
      </c>
    </row>
    <row r="15" spans="1:25" s="40" customFormat="1" ht="20.149999999999999" customHeight="1" x14ac:dyDescent="0.2">
      <c r="A15" s="40" t="s">
        <v>104</v>
      </c>
      <c r="B15" s="40" t="s">
        <v>119</v>
      </c>
      <c r="C15" s="40" t="s">
        <v>118</v>
      </c>
      <c r="D15" s="40" t="s">
        <v>117</v>
      </c>
      <c r="E15" s="40" t="s">
        <v>116</v>
      </c>
      <c r="F15" s="40" t="s">
        <v>115</v>
      </c>
      <c r="G15" s="40" t="s">
        <v>114</v>
      </c>
      <c r="H15" s="40" t="s">
        <v>113</v>
      </c>
      <c r="I15" s="40" t="s">
        <v>112</v>
      </c>
      <c r="J15" s="40" t="s">
        <v>111</v>
      </c>
      <c r="K15" s="40" t="s">
        <v>110</v>
      </c>
      <c r="L15" s="40" t="s">
        <v>109</v>
      </c>
      <c r="M15" s="40" t="s">
        <v>108</v>
      </c>
      <c r="N15" s="40" t="s">
        <v>107</v>
      </c>
      <c r="O15" s="40" t="s">
        <v>106</v>
      </c>
      <c r="P15" s="40" t="s">
        <v>105</v>
      </c>
      <c r="Q15" s="44" t="s">
        <v>376</v>
      </c>
      <c r="R15" s="44" t="s">
        <v>377</v>
      </c>
      <c r="S15" s="43" t="s">
        <v>378</v>
      </c>
      <c r="T15" s="44" t="s">
        <v>379</v>
      </c>
      <c r="U15" s="44" t="s">
        <v>380</v>
      </c>
      <c r="V15" s="44" t="s">
        <v>381</v>
      </c>
      <c r="W15" s="44" t="s">
        <v>382</v>
      </c>
      <c r="X15" s="44" t="s">
        <v>383</v>
      </c>
    </row>
    <row r="16" spans="1:25" s="40" customFormat="1" ht="20.149999999999999" customHeight="1" x14ac:dyDescent="0.2">
      <c r="A16" s="40" t="s">
        <v>35</v>
      </c>
      <c r="B16" s="40" t="s">
        <v>103</v>
      </c>
      <c r="C16" s="40" t="s">
        <v>102</v>
      </c>
      <c r="D16" s="40" t="s">
        <v>101</v>
      </c>
      <c r="E16" s="40" t="s">
        <v>100</v>
      </c>
      <c r="F16" s="40" t="s">
        <v>384</v>
      </c>
      <c r="G16" s="40" t="s">
        <v>99</v>
      </c>
      <c r="H16" s="40" t="s">
        <v>98</v>
      </c>
      <c r="I16" s="40" t="s">
        <v>70</v>
      </c>
      <c r="J16" s="40" t="s">
        <v>97</v>
      </c>
      <c r="K16" s="40" t="s">
        <v>71</v>
      </c>
      <c r="L16" s="40" t="s">
        <v>96</v>
      </c>
      <c r="M16" s="40" t="s">
        <v>385</v>
      </c>
      <c r="N16" s="40" t="s">
        <v>95</v>
      </c>
      <c r="O16" s="40" t="s">
        <v>94</v>
      </c>
      <c r="P16" s="40" t="s">
        <v>93</v>
      </c>
      <c r="Q16" s="44" t="s">
        <v>386</v>
      </c>
      <c r="R16" s="44" t="s">
        <v>387</v>
      </c>
      <c r="S16" s="44" t="s">
        <v>388</v>
      </c>
      <c r="T16" s="44" t="s">
        <v>389</v>
      </c>
      <c r="U16" s="44" t="s">
        <v>390</v>
      </c>
      <c r="V16" s="44" t="s">
        <v>391</v>
      </c>
      <c r="W16" s="44" t="s">
        <v>392</v>
      </c>
      <c r="X16" s="44" t="s">
        <v>393</v>
      </c>
    </row>
    <row r="17" spans="1:24" s="40" customFormat="1" ht="20.149999999999999" customHeight="1" x14ac:dyDescent="0.2">
      <c r="A17" s="40" t="s">
        <v>36</v>
      </c>
      <c r="B17" s="40" t="s">
        <v>92</v>
      </c>
      <c r="C17" s="40" t="s">
        <v>91</v>
      </c>
      <c r="D17" s="40" t="s">
        <v>90</v>
      </c>
      <c r="E17" s="40" t="s">
        <v>89</v>
      </c>
      <c r="F17" s="40" t="s">
        <v>88</v>
      </c>
      <c r="G17" s="40" t="s">
        <v>87</v>
      </c>
      <c r="H17" s="40" t="s">
        <v>394</v>
      </c>
      <c r="I17" s="40" t="s">
        <v>86</v>
      </c>
      <c r="J17" s="40" t="s">
        <v>85</v>
      </c>
      <c r="K17" s="40" t="s">
        <v>84</v>
      </c>
      <c r="L17" s="40" t="s">
        <v>83</v>
      </c>
      <c r="M17" s="40" t="s">
        <v>82</v>
      </c>
      <c r="N17" s="40" t="s">
        <v>395</v>
      </c>
      <c r="O17" s="40" t="s">
        <v>81</v>
      </c>
      <c r="P17" s="40" t="s">
        <v>80</v>
      </c>
      <c r="Q17" s="44" t="s">
        <v>396</v>
      </c>
      <c r="R17" s="44" t="s">
        <v>397</v>
      </c>
      <c r="S17" s="44" t="s">
        <v>398</v>
      </c>
      <c r="T17" s="44" t="s">
        <v>399</v>
      </c>
      <c r="U17" s="44" t="s">
        <v>400</v>
      </c>
      <c r="V17" s="44" t="s">
        <v>401</v>
      </c>
      <c r="W17" s="44" t="s">
        <v>402</v>
      </c>
      <c r="X17" s="44" t="s">
        <v>403</v>
      </c>
    </row>
    <row r="18" spans="1:24" x14ac:dyDescent="0.2">
      <c r="A18" t="s">
        <v>39</v>
      </c>
      <c r="B18" t="s">
        <v>69</v>
      </c>
      <c r="C18" t="s">
        <v>68</v>
      </c>
      <c r="D18" t="s">
        <v>67</v>
      </c>
      <c r="E18" t="s">
        <v>66</v>
      </c>
      <c r="F18" t="s">
        <v>65</v>
      </c>
      <c r="G18" t="s">
        <v>64</v>
      </c>
      <c r="H18" t="s">
        <v>63</v>
      </c>
      <c r="I18" t="s">
        <v>62</v>
      </c>
      <c r="J18" t="s">
        <v>61</v>
      </c>
      <c r="K18" t="s">
        <v>60</v>
      </c>
      <c r="L18" t="s">
        <v>59</v>
      </c>
      <c r="M18" t="s">
        <v>58</v>
      </c>
      <c r="N18" t="s">
        <v>57</v>
      </c>
      <c r="O18" t="s">
        <v>56</v>
      </c>
      <c r="P18" t="s">
        <v>55</v>
      </c>
      <c r="Q18" s="45" t="s">
        <v>404</v>
      </c>
      <c r="R18" s="45" t="s">
        <v>405</v>
      </c>
      <c r="S18" s="45" t="s">
        <v>406</v>
      </c>
      <c r="T18" s="45" t="s">
        <v>407</v>
      </c>
      <c r="U18" s="45" t="s">
        <v>408</v>
      </c>
      <c r="V18" s="45" t="s">
        <v>409</v>
      </c>
      <c r="W18" s="45" t="s">
        <v>410</v>
      </c>
      <c r="X18" s="45" t="s">
        <v>411</v>
      </c>
    </row>
    <row r="19" spans="1:24" x14ac:dyDescent="0.2">
      <c r="A19" t="s">
        <v>40</v>
      </c>
      <c r="B19" t="s">
        <v>69</v>
      </c>
      <c r="C19" t="s">
        <v>68</v>
      </c>
      <c r="D19" t="s">
        <v>67</v>
      </c>
      <c r="E19" t="s">
        <v>66</v>
      </c>
      <c r="F19" t="s">
        <v>65</v>
      </c>
      <c r="G19" t="s">
        <v>64</v>
      </c>
      <c r="H19" t="s">
        <v>63</v>
      </c>
      <c r="I19" t="s">
        <v>62</v>
      </c>
      <c r="J19" t="s">
        <v>61</v>
      </c>
      <c r="K19" t="s">
        <v>60</v>
      </c>
      <c r="L19" t="s">
        <v>59</v>
      </c>
      <c r="M19" t="s">
        <v>58</v>
      </c>
      <c r="N19" t="s">
        <v>57</v>
      </c>
      <c r="O19" t="s">
        <v>56</v>
      </c>
      <c r="P19" t="s">
        <v>55</v>
      </c>
      <c r="Q19" s="45" t="s">
        <v>412</v>
      </c>
      <c r="R19" s="45" t="s">
        <v>413</v>
      </c>
      <c r="S19" s="45" t="s">
        <v>414</v>
      </c>
      <c r="T19" s="45" t="s">
        <v>415</v>
      </c>
      <c r="U19" s="45" t="s">
        <v>416</v>
      </c>
      <c r="V19" s="45" t="s">
        <v>417</v>
      </c>
      <c r="W19" s="45" t="s">
        <v>418</v>
      </c>
      <c r="X19" s="45" t="s">
        <v>419</v>
      </c>
    </row>
    <row r="20" spans="1:24" x14ac:dyDescent="0.2">
      <c r="A20" t="s">
        <v>41</v>
      </c>
      <c r="B20" t="s">
        <v>69</v>
      </c>
      <c r="C20" t="s">
        <v>68</v>
      </c>
      <c r="D20" t="s">
        <v>67</v>
      </c>
      <c r="E20" t="s">
        <v>66</v>
      </c>
      <c r="F20" t="s">
        <v>65</v>
      </c>
      <c r="G20" t="s">
        <v>64</v>
      </c>
      <c r="H20" t="s">
        <v>63</v>
      </c>
      <c r="I20" t="s">
        <v>62</v>
      </c>
      <c r="J20" t="s">
        <v>61</v>
      </c>
      <c r="K20" t="s">
        <v>60</v>
      </c>
      <c r="L20" t="s">
        <v>59</v>
      </c>
      <c r="M20" t="s">
        <v>58</v>
      </c>
      <c r="N20" t="s">
        <v>57</v>
      </c>
      <c r="O20" t="s">
        <v>56</v>
      </c>
      <c r="P20" t="s">
        <v>55</v>
      </c>
      <c r="Q20" s="45" t="s">
        <v>420</v>
      </c>
      <c r="R20" s="45" t="s">
        <v>421</v>
      </c>
      <c r="S20" s="45" t="s">
        <v>422</v>
      </c>
      <c r="T20" s="45" t="s">
        <v>423</v>
      </c>
      <c r="U20" s="45" t="s">
        <v>424</v>
      </c>
      <c r="V20" s="45" t="s">
        <v>425</v>
      </c>
      <c r="W20" s="45" t="s">
        <v>426</v>
      </c>
      <c r="X20" s="45" t="s">
        <v>427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topLeftCell="A4" workbookViewId="0">
      <selection activeCell="D15" sqref="D15"/>
    </sheetView>
  </sheetViews>
  <sheetFormatPr defaultRowHeight="13" x14ac:dyDescent="0.2"/>
  <cols>
    <col min="1" max="1" width="18.90625" customWidth="1"/>
  </cols>
  <sheetData>
    <row r="2" spans="1:1" x14ac:dyDescent="0.2">
      <c r="A2" t="s">
        <v>233</v>
      </c>
    </row>
    <row r="3" spans="1:1" x14ac:dyDescent="0.2">
      <c r="A3" t="s">
        <v>21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  <row r="7" spans="1:1" x14ac:dyDescent="0.2">
      <c r="A7" t="s">
        <v>25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  <row r="14" spans="1:1" x14ac:dyDescent="0.2">
      <c r="A14" t="s">
        <v>32</v>
      </c>
    </row>
    <row r="15" spans="1:1" x14ac:dyDescent="0.2">
      <c r="A15" t="s">
        <v>428</v>
      </c>
    </row>
    <row r="16" spans="1:1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39</v>
      </c>
    </row>
    <row r="20" spans="1:1" x14ac:dyDescent="0.2">
      <c r="A20" t="s">
        <v>40</v>
      </c>
    </row>
    <row r="21" spans="1:1" x14ac:dyDescent="0.2">
      <c r="A21" t="s">
        <v>41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D6" sqref="D6"/>
    </sheetView>
  </sheetViews>
  <sheetFormatPr defaultRowHeight="13" x14ac:dyDescent="0.2"/>
  <cols>
    <col min="1" max="1" width="18.453125" customWidth="1"/>
  </cols>
  <sheetData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s">
        <v>28</v>
      </c>
    </row>
    <row r="9" spans="1:1" x14ac:dyDescent="0.2">
      <c r="A9" t="s">
        <v>27</v>
      </c>
    </row>
    <row r="10" spans="1:1" x14ac:dyDescent="0.2">
      <c r="A10" t="s">
        <v>234</v>
      </c>
    </row>
    <row r="11" spans="1:1" x14ac:dyDescent="0.2">
      <c r="A11" t="s">
        <v>30</v>
      </c>
    </row>
    <row r="12" spans="1:1" x14ac:dyDescent="0.2">
      <c r="A12" t="s">
        <v>31</v>
      </c>
    </row>
    <row r="13" spans="1:1" x14ac:dyDescent="0.2">
      <c r="A13" t="s">
        <v>32</v>
      </c>
    </row>
    <row r="14" spans="1:1" x14ac:dyDescent="0.2">
      <c r="A14" t="s">
        <v>33</v>
      </c>
    </row>
    <row r="15" spans="1:1" x14ac:dyDescent="0.2">
      <c r="A15" t="s">
        <v>34</v>
      </c>
    </row>
    <row r="16" spans="1:1" x14ac:dyDescent="0.2">
      <c r="A16" t="s">
        <v>35</v>
      </c>
    </row>
    <row r="17" spans="1:1" x14ac:dyDescent="0.2">
      <c r="A17" t="s">
        <v>36</v>
      </c>
    </row>
    <row r="18" spans="1:1" x14ac:dyDescent="0.2">
      <c r="A18" t="s">
        <v>37</v>
      </c>
    </row>
    <row r="19" spans="1:1" x14ac:dyDescent="0.2">
      <c r="A19" t="s">
        <v>38</v>
      </c>
    </row>
    <row r="20" spans="1:1" x14ac:dyDescent="0.2">
      <c r="A20" t="s">
        <v>39</v>
      </c>
    </row>
    <row r="21" spans="1:1" x14ac:dyDescent="0.2">
      <c r="A21" t="s">
        <v>40</v>
      </c>
    </row>
    <row r="22" spans="1:1" x14ac:dyDescent="0.2">
      <c r="A22" t="s">
        <v>41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5"/>
  <sheetViews>
    <sheetView workbookViewId="0">
      <selection activeCell="H16" sqref="H16"/>
    </sheetView>
  </sheetViews>
  <sheetFormatPr defaultRowHeight="13" x14ac:dyDescent="0.2"/>
  <sheetData>
    <row r="3" spans="1:1" x14ac:dyDescent="0.2">
      <c r="A3" t="s">
        <v>227</v>
      </c>
    </row>
    <row r="4" spans="1:1" x14ac:dyDescent="0.2">
      <c r="A4" t="s">
        <v>220</v>
      </c>
    </row>
    <row r="5" spans="1:1" x14ac:dyDescent="0.2">
      <c r="A5" t="s">
        <v>235</v>
      </c>
    </row>
    <row r="6" spans="1:1" x14ac:dyDescent="0.2">
      <c r="A6" t="s">
        <v>204</v>
      </c>
    </row>
    <row r="7" spans="1:1" x14ac:dyDescent="0.2">
      <c r="A7" t="s">
        <v>196</v>
      </c>
    </row>
    <row r="8" spans="1:1" x14ac:dyDescent="0.2">
      <c r="A8" t="s">
        <v>236</v>
      </c>
    </row>
    <row r="9" spans="1:1" x14ac:dyDescent="0.2">
      <c r="A9" t="s">
        <v>237</v>
      </c>
    </row>
    <row r="10" spans="1:1" x14ac:dyDescent="0.2">
      <c r="A10" t="s">
        <v>238</v>
      </c>
    </row>
    <row r="11" spans="1:1" x14ac:dyDescent="0.2">
      <c r="A11" t="s">
        <v>239</v>
      </c>
    </row>
    <row r="12" spans="1:1" x14ac:dyDescent="0.2">
      <c r="A12" t="s">
        <v>240</v>
      </c>
    </row>
    <row r="13" spans="1:1" x14ac:dyDescent="0.2">
      <c r="A13" t="s">
        <v>241</v>
      </c>
    </row>
    <row r="14" spans="1:1" x14ac:dyDescent="0.2">
      <c r="A14" t="s">
        <v>36</v>
      </c>
    </row>
    <row r="15" spans="1:1" x14ac:dyDescent="0.2">
      <c r="A15" t="s">
        <v>431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実施報告書</vt:lpstr>
      <vt:lpstr>会計報告書</vt:lpstr>
      <vt:lpstr>Sheet2 (2)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m-saito</cp:lastModifiedBy>
  <cp:lastPrinted>2015-02-27T08:02:04Z</cp:lastPrinted>
  <dcterms:created xsi:type="dcterms:W3CDTF">2014-12-17T05:24:31Z</dcterms:created>
  <dcterms:modified xsi:type="dcterms:W3CDTF">2023-06-19T04:22:15Z</dcterms:modified>
</cp:coreProperties>
</file>